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<sst xmlns="http://schemas.openxmlformats.org/spreadsheetml/2006/main" count="130" uniqueCount="130">
  <si>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</si>
  <si>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</si>
  <si>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</si>
  <si>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</si>
  <si>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</si>
  <si>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</si>
  <si>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</si>
  <si>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</si>
  <si>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</si>
  <si>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</si>
  <si>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</si>
  <si>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</si>
  <si>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</si>
  <si>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</si>
  <si>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</si>
  <si>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</si>
  <si>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</si>
  <si>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</si>
  <si>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</si>
  <si>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</si>
  <si>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</si>
  <si>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</si>
  <si>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</si>
  <si>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</si>
  <si>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</si>
  <si>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</si>
  <si>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</si>
  <si>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</si>
  <si>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</si>
  <si>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</si>
  <si>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</si>
  <si>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</si>
  <si>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</si>
  <si>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</si>
  <si>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</si>
  <si>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</si>
  <si>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</si>
  <si>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</si>
  <si>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</si>
  <si>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</si>
  <si>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</si>
  <si>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</si>
  <si>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</si>
  <si>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</si>
  <si>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</si>
  <si>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</si>
  <si>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</si>
  <si>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</si>
  <si>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</si>
  <si>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</si>
  <si>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</si>
  <si>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</si>
  <si>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</si>
  <si>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</si>
  <si>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</si>
  <si>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</si>
  <si>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</si>
  <si>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</si>
  <si>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</si>
  <si>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</si>
  <si>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</si>
  <si>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</si>
  <si>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</si>
  <si>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</si>
  <si>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</si>
  <si>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</si>
  <si>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</si>
  <si>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</si>
  <si>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</si>
  <si>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</si>
  <si>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</si>
  <si>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</si>
  <si>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</si>
  <si>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</si>
  <si>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</si>
  <si>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</si>
  <si>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</si>
  <si>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</si>
  <si>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</si>
  <si>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</si>
  <si>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</si>
  <si>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</si>
  <si>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</si>
  <si>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</si>
  <si>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</si>
  <si>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</si>
  <si>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</si>
  <si>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</si>
  <si>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</si>
  <si>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</si>
  <si>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</si>
  <si>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</si>
  <si>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</si>
  <si>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</si>
  <si>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</si>
  <si>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</si>
  <si>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</si>
  <si>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</si>
  <si>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</si>
  <si>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</si>
  <si>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</si>
  <si>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</si>
  <si>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</si>
  <si>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</si>
  <si>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</si>
  <si>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</si>
  <si>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</si>
  <si>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</si>
  <si>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</si>
  <si>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</si>
  <si>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</si>
  <si>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</si>
  <si>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</si>
  <si>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</si>
  <si>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</si>
  <si>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</si>
  <si>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</si>
  <si>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</si>
  <si>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</si>
  <si>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</si>
  <si>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</si>
  <si>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</si>
  <si>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</si>
  <si>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</si>
  <si>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</si>
  <si>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18/07/14 - VENCIMENTO 25/07/14</t>
  </si>
  <si>
    <t>6.3. Revisão de Remuneração pelo Transporte Coletivo  (1)</t>
  </si>
  <si>
    <t xml:space="preserve">     Notas: </t>
  </si>
  <si>
    <t xml:space="preserve">    (1) - Passageiros transportados, processados pelo sistema de bilhetagem eletrônica, referentes ao período de operação de 09 a 12/07/14. (3.786.866).</t>
  </si>
  <si>
    <t xml:space="preserve">          - Ajuste dos valores da energia para tração (trólebus) de mai/14 da Ambiental.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</si>
</sst>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538738</v>
      </c>
      <c r="C7" s="9">
        <f t="shared" si="0"/>
        <v>722761</v>
      </c>
      <c r="D7" s="9">
        <f t="shared" si="0"/>
        <v>755890</v>
      </c>
      <c r="E7" s="9">
        <f t="shared" si="0"/>
        <v>502728</v>
      </c>
      <c r="F7" s="9">
        <f t="shared" si="0"/>
        <v>702422</v>
      </c>
      <c r="G7" s="9">
        <f t="shared" si="0"/>
        <v>1113285</v>
      </c>
      <c r="H7" s="9">
        <f t="shared" si="0"/>
        <v>507522</v>
      </c>
      <c r="I7" s="9">
        <f t="shared" si="0"/>
        <v>111631</v>
      </c>
      <c r="J7" s="9">
        <f t="shared" si="0"/>
        <v>277099</v>
      </c>
      <c r="K7" s="9">
        <f t="shared" si="0"/>
        <v>5232076</v>
      </c>
      <c r="L7" s="53"/>
    </row>
    <row r="8" spans="1:11" ht="17.25" customHeight="1">
      <c r="A8" s="10" t="s">
        <v>120</v>
      </c>
      <c r="B8" s="11">
        <f>B9+B12+B16</f>
        <v>319145</v>
      </c>
      <c r="C8" s="11">
        <f aca="true" t="shared" si="1" ref="C8:J8">C9+C12+C16</f>
        <v>434579</v>
      </c>
      <c r="D8" s="11">
        <f t="shared" si="1"/>
        <v>425777</v>
      </c>
      <c r="E8" s="11">
        <f t="shared" si="1"/>
        <v>296057</v>
      </c>
      <c r="F8" s="11">
        <f t="shared" si="1"/>
        <v>391205</v>
      </c>
      <c r="G8" s="11">
        <f t="shared" si="1"/>
        <v>598908</v>
      </c>
      <c r="H8" s="11">
        <f t="shared" si="1"/>
        <v>310894</v>
      </c>
      <c r="I8" s="11">
        <f t="shared" si="1"/>
        <v>58973</v>
      </c>
      <c r="J8" s="11">
        <f t="shared" si="1"/>
        <v>154956</v>
      </c>
      <c r="K8" s="11">
        <f>SUM(B8:J8)</f>
        <v>2990494</v>
      </c>
    </row>
    <row r="9" spans="1:11" ht="17.25" customHeight="1">
      <c r="A9" s="15" t="s">
        <v>17</v>
      </c>
      <c r="B9" s="13">
        <f>+B10+B11</f>
        <v>45719</v>
      </c>
      <c r="C9" s="13">
        <f aca="true" t="shared" si="2" ref="C9:J9">+C10+C11</f>
        <v>65701</v>
      </c>
      <c r="D9" s="13">
        <f t="shared" si="2"/>
        <v>57506</v>
      </c>
      <c r="E9" s="13">
        <f t="shared" si="2"/>
        <v>40728</v>
      </c>
      <c r="F9" s="13">
        <f t="shared" si="2"/>
        <v>47271</v>
      </c>
      <c r="G9" s="13">
        <f t="shared" si="2"/>
        <v>56536</v>
      </c>
      <c r="H9" s="13">
        <f t="shared" si="2"/>
        <v>52439</v>
      </c>
      <c r="I9" s="13">
        <f t="shared" si="2"/>
        <v>9859</v>
      </c>
      <c r="J9" s="13">
        <f t="shared" si="2"/>
        <v>18899</v>
      </c>
      <c r="K9" s="11">
        <f>SUM(B9:J9)</f>
        <v>394658</v>
      </c>
    </row>
    <row r="10" spans="1:11" ht="17.25" customHeight="1">
      <c r="A10" s="30" t="s">
        <v>18</v>
      </c>
      <c r="B10" s="13">
        <v>45719</v>
      </c>
      <c r="C10" s="13">
        <v>65701</v>
      </c>
      <c r="D10" s="13">
        <v>57506</v>
      </c>
      <c r="E10" s="13">
        <v>40728</v>
      </c>
      <c r="F10" s="13">
        <v>47271</v>
      </c>
      <c r="G10" s="13">
        <v>56536</v>
      </c>
      <c r="H10" s="13">
        <v>52439</v>
      </c>
      <c r="I10" s="13">
        <v>9859</v>
      </c>
      <c r="J10" s="13">
        <v>18899</v>
      </c>
      <c r="K10" s="11">
        <f>SUM(B10:J10)</f>
        <v>394658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268546</v>
      </c>
      <c r="C12" s="17">
        <f t="shared" si="3"/>
        <v>362268</v>
      </c>
      <c r="D12" s="17">
        <f t="shared" si="3"/>
        <v>362146</v>
      </c>
      <c r="E12" s="17">
        <f t="shared" si="3"/>
        <v>250837</v>
      </c>
      <c r="F12" s="17">
        <f t="shared" si="3"/>
        <v>338016</v>
      </c>
      <c r="G12" s="17">
        <f t="shared" si="3"/>
        <v>532881</v>
      </c>
      <c r="H12" s="17">
        <f t="shared" si="3"/>
        <v>253718</v>
      </c>
      <c r="I12" s="17">
        <f t="shared" si="3"/>
        <v>48002</v>
      </c>
      <c r="J12" s="17">
        <f t="shared" si="3"/>
        <v>133755</v>
      </c>
      <c r="K12" s="11">
        <f aca="true" t="shared" si="4" ref="K12:K27">SUM(B12:J12)</f>
        <v>2550169</v>
      </c>
    </row>
    <row r="13" spans="1:13" ht="17.25" customHeight="1">
      <c r="A13" s="14" t="s">
        <v>20</v>
      </c>
      <c r="B13" s="13">
        <v>123172</v>
      </c>
      <c r="C13" s="13">
        <v>177009</v>
      </c>
      <c r="D13" s="13">
        <v>182681</v>
      </c>
      <c r="E13" s="13">
        <v>123524</v>
      </c>
      <c r="F13" s="13">
        <v>165237</v>
      </c>
      <c r="G13" s="13">
        <v>251254</v>
      </c>
      <c r="H13" s="13">
        <v>118322</v>
      </c>
      <c r="I13" s="13">
        <v>26258</v>
      </c>
      <c r="J13" s="13">
        <v>67160</v>
      </c>
      <c r="K13" s="11">
        <f t="shared" si="4"/>
        <v>1234617</v>
      </c>
      <c r="L13" s="53"/>
      <c r="M13" s="54"/>
    </row>
    <row r="14" spans="1:12" ht="17.25" customHeight="1">
      <c r="A14" s="14" t="s">
        <v>21</v>
      </c>
      <c r="B14" s="13">
        <v>125220</v>
      </c>
      <c r="C14" s="13">
        <v>155993</v>
      </c>
      <c r="D14" s="13">
        <v>152501</v>
      </c>
      <c r="E14" s="13">
        <v>109956</v>
      </c>
      <c r="F14" s="13">
        <v>148337</v>
      </c>
      <c r="G14" s="13">
        <v>251580</v>
      </c>
      <c r="H14" s="13">
        <v>118095</v>
      </c>
      <c r="I14" s="13">
        <v>18264</v>
      </c>
      <c r="J14" s="13">
        <v>56294</v>
      </c>
      <c r="K14" s="11">
        <f t="shared" si="4"/>
        <v>1136240</v>
      </c>
      <c r="L14" s="53"/>
    </row>
    <row r="15" spans="1:11" ht="17.25" customHeight="1">
      <c r="A15" s="14" t="s">
        <v>22</v>
      </c>
      <c r="B15" s="13">
        <v>20154</v>
      </c>
      <c r="C15" s="13">
        <v>29266</v>
      </c>
      <c r="D15" s="13">
        <v>26964</v>
      </c>
      <c r="E15" s="13">
        <v>17357</v>
      </c>
      <c r="F15" s="13">
        <v>24442</v>
      </c>
      <c r="G15" s="13">
        <v>30047</v>
      </c>
      <c r="H15" s="13">
        <v>17301</v>
      </c>
      <c r="I15" s="13">
        <v>3480</v>
      </c>
      <c r="J15" s="13">
        <v>10301</v>
      </c>
      <c r="K15" s="11">
        <f t="shared" si="4"/>
        <v>179312</v>
      </c>
    </row>
    <row r="16" spans="1:11" ht="17.25" customHeight="1">
      <c r="A16" s="15" t="s">
        <v>116</v>
      </c>
      <c r="B16" s="13">
        <f>B17+B18+B19</f>
        <v>4880</v>
      </c>
      <c r="C16" s="13">
        <f aca="true" t="shared" si="5" ref="C16:J16">C17+C18+C19</f>
        <v>6610</v>
      </c>
      <c r="D16" s="13">
        <f t="shared" si="5"/>
        <v>6125</v>
      </c>
      <c r="E16" s="13">
        <f t="shared" si="5"/>
        <v>4492</v>
      </c>
      <c r="F16" s="13">
        <f t="shared" si="5"/>
        <v>5918</v>
      </c>
      <c r="G16" s="13">
        <f t="shared" si="5"/>
        <v>9491</v>
      </c>
      <c r="H16" s="13">
        <f t="shared" si="5"/>
        <v>4737</v>
      </c>
      <c r="I16" s="13">
        <f t="shared" si="5"/>
        <v>1112</v>
      </c>
      <c r="J16" s="13">
        <f t="shared" si="5"/>
        <v>2302</v>
      </c>
      <c r="K16" s="11">
        <f t="shared" si="4"/>
        <v>45667</v>
      </c>
    </row>
    <row r="17" spans="1:11" ht="17.25" customHeight="1">
      <c r="A17" s="14" t="s">
        <v>117</v>
      </c>
      <c r="B17" s="13">
        <v>3608</v>
      </c>
      <c r="C17" s="13">
        <v>5020</v>
      </c>
      <c r="D17" s="13">
        <v>4616</v>
      </c>
      <c r="E17" s="13">
        <v>3426</v>
      </c>
      <c r="F17" s="13">
        <v>4413</v>
      </c>
      <c r="G17" s="13">
        <v>7365</v>
      </c>
      <c r="H17" s="13">
        <v>3671</v>
      </c>
      <c r="I17" s="13">
        <v>876</v>
      </c>
      <c r="J17" s="13">
        <v>1756</v>
      </c>
      <c r="K17" s="11">
        <f t="shared" si="4"/>
        <v>34751</v>
      </c>
    </row>
    <row r="18" spans="1:11" ht="17.25" customHeight="1">
      <c r="A18" s="14" t="s">
        <v>118</v>
      </c>
      <c r="B18" s="13">
        <v>271</v>
      </c>
      <c r="C18" s="13">
        <v>317</v>
      </c>
      <c r="D18" s="13">
        <v>305</v>
      </c>
      <c r="E18" s="13">
        <v>278</v>
      </c>
      <c r="F18" s="13">
        <v>384</v>
      </c>
      <c r="G18" s="13">
        <v>661</v>
      </c>
      <c r="H18" s="13">
        <v>304</v>
      </c>
      <c r="I18" s="13">
        <v>56</v>
      </c>
      <c r="J18" s="13">
        <v>134</v>
      </c>
      <c r="K18" s="11">
        <f t="shared" si="4"/>
        <v>2710</v>
      </c>
    </row>
    <row r="19" spans="1:11" ht="17.25" customHeight="1">
      <c r="A19" s="14" t="s">
        <v>119</v>
      </c>
      <c r="B19" s="13">
        <v>1001</v>
      </c>
      <c r="C19" s="13">
        <v>1273</v>
      </c>
      <c r="D19" s="13">
        <v>1204</v>
      </c>
      <c r="E19" s="13">
        <v>788</v>
      </c>
      <c r="F19" s="13">
        <v>1121</v>
      </c>
      <c r="G19" s="13">
        <v>1465</v>
      </c>
      <c r="H19" s="13">
        <v>762</v>
      </c>
      <c r="I19" s="13">
        <v>180</v>
      </c>
      <c r="J19" s="13">
        <v>412</v>
      </c>
      <c r="K19" s="11">
        <f t="shared" si="4"/>
        <v>8206</v>
      </c>
    </row>
    <row r="20" spans="1:11" ht="17.25" customHeight="1">
      <c r="A20" s="16" t="s">
        <v>23</v>
      </c>
      <c r="B20" s="11">
        <f>+B21+B22+B23</f>
        <v>177345</v>
      </c>
      <c r="C20" s="11">
        <f aca="true" t="shared" si="6" ref="C20:J20">+C21+C22+C23</f>
        <v>219631</v>
      </c>
      <c r="D20" s="11">
        <f t="shared" si="6"/>
        <v>248098</v>
      </c>
      <c r="E20" s="11">
        <f t="shared" si="6"/>
        <v>158286</v>
      </c>
      <c r="F20" s="11">
        <f t="shared" si="6"/>
        <v>251599</v>
      </c>
      <c r="G20" s="11">
        <f t="shared" si="6"/>
        <v>446610</v>
      </c>
      <c r="H20" s="11">
        <f t="shared" si="6"/>
        <v>157498</v>
      </c>
      <c r="I20" s="11">
        <f t="shared" si="6"/>
        <v>38175</v>
      </c>
      <c r="J20" s="11">
        <f t="shared" si="6"/>
        <v>87842</v>
      </c>
      <c r="K20" s="11">
        <f t="shared" si="4"/>
        <v>1785084</v>
      </c>
    </row>
    <row r="21" spans="1:12" ht="17.25" customHeight="1">
      <c r="A21" s="12" t="s">
        <v>24</v>
      </c>
      <c r="B21" s="13">
        <v>91237</v>
      </c>
      <c r="C21" s="13">
        <v>123884</v>
      </c>
      <c r="D21" s="13">
        <v>141850</v>
      </c>
      <c r="E21" s="13">
        <v>88641</v>
      </c>
      <c r="F21" s="13">
        <v>138589</v>
      </c>
      <c r="G21" s="13">
        <v>230972</v>
      </c>
      <c r="H21" s="13">
        <v>86427</v>
      </c>
      <c r="I21" s="13">
        <v>23010</v>
      </c>
      <c r="J21" s="13">
        <v>48996</v>
      </c>
      <c r="K21" s="11">
        <f t="shared" si="4"/>
        <v>973606</v>
      </c>
      <c r="L21" s="53"/>
    </row>
    <row r="22" spans="1:12" ht="17.25" customHeight="1">
      <c r="A22" s="12" t="s">
        <v>25</v>
      </c>
      <c r="B22" s="13">
        <v>74626</v>
      </c>
      <c r="C22" s="13">
        <v>81375</v>
      </c>
      <c r="D22" s="13">
        <v>90415</v>
      </c>
      <c r="E22" s="13">
        <v>61096</v>
      </c>
      <c r="F22" s="13">
        <v>98121</v>
      </c>
      <c r="G22" s="13">
        <v>193189</v>
      </c>
      <c r="H22" s="13">
        <v>61837</v>
      </c>
      <c r="I22" s="13">
        <v>12858</v>
      </c>
      <c r="J22" s="13">
        <v>32897</v>
      </c>
      <c r="K22" s="11">
        <f t="shared" si="4"/>
        <v>706414</v>
      </c>
      <c r="L22" s="53"/>
    </row>
    <row r="23" spans="1:11" ht="17.25" customHeight="1">
      <c r="A23" s="12" t="s">
        <v>26</v>
      </c>
      <c r="B23" s="13">
        <v>11482</v>
      </c>
      <c r="C23" s="13">
        <v>14372</v>
      </c>
      <c r="D23" s="13">
        <v>15833</v>
      </c>
      <c r="E23" s="13">
        <v>8549</v>
      </c>
      <c r="F23" s="13">
        <v>14889</v>
      </c>
      <c r="G23" s="13">
        <v>22449</v>
      </c>
      <c r="H23" s="13">
        <v>9234</v>
      </c>
      <c r="I23" s="13">
        <v>2307</v>
      </c>
      <c r="J23" s="13">
        <v>5949</v>
      </c>
      <c r="K23" s="11">
        <f t="shared" si="4"/>
        <v>105064</v>
      </c>
    </row>
    <row r="24" spans="1:11" ht="17.25" customHeight="1">
      <c r="A24" s="16" t="s">
        <v>27</v>
      </c>
      <c r="B24" s="13">
        <v>42248</v>
      </c>
      <c r="C24" s="13">
        <v>68551</v>
      </c>
      <c r="D24" s="13">
        <v>82015</v>
      </c>
      <c r="E24" s="13">
        <v>48385</v>
      </c>
      <c r="F24" s="13">
        <v>59618</v>
      </c>
      <c r="G24" s="13">
        <v>67767</v>
      </c>
      <c r="H24" s="13">
        <v>33931</v>
      </c>
      <c r="I24" s="13">
        <v>14483</v>
      </c>
      <c r="J24" s="13">
        <v>34301</v>
      </c>
      <c r="K24" s="11">
        <f t="shared" si="4"/>
        <v>451299</v>
      </c>
    </row>
    <row r="25" spans="1:12" ht="17.25" customHeight="1">
      <c r="A25" s="12" t="s">
        <v>28</v>
      </c>
      <c r="B25" s="13">
        <v>27039</v>
      </c>
      <c r="C25" s="13">
        <v>43873</v>
      </c>
      <c r="D25" s="13">
        <v>52490</v>
      </c>
      <c r="E25" s="13">
        <v>30966</v>
      </c>
      <c r="F25" s="13">
        <v>38156</v>
      </c>
      <c r="G25" s="13">
        <v>43371</v>
      </c>
      <c r="H25" s="13">
        <v>21716</v>
      </c>
      <c r="I25" s="13">
        <v>9269</v>
      </c>
      <c r="J25" s="13">
        <v>21953</v>
      </c>
      <c r="K25" s="11">
        <f t="shared" si="4"/>
        <v>288833</v>
      </c>
      <c r="L25" s="53"/>
    </row>
    <row r="26" spans="1:12" ht="17.25" customHeight="1">
      <c r="A26" s="12" t="s">
        <v>29</v>
      </c>
      <c r="B26" s="13">
        <v>15209</v>
      </c>
      <c r="C26" s="13">
        <v>24678</v>
      </c>
      <c r="D26" s="13">
        <v>29525</v>
      </c>
      <c r="E26" s="13">
        <v>17419</v>
      </c>
      <c r="F26" s="13">
        <v>21462</v>
      </c>
      <c r="G26" s="13">
        <v>24396</v>
      </c>
      <c r="H26" s="13">
        <v>12215</v>
      </c>
      <c r="I26" s="13">
        <v>5214</v>
      </c>
      <c r="J26" s="13">
        <v>12348</v>
      </c>
      <c r="K26" s="11">
        <f t="shared" si="4"/>
        <v>162466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5199</v>
      </c>
      <c r="I27" s="11">
        <v>0</v>
      </c>
      <c r="J27" s="11">
        <v>0</v>
      </c>
      <c r="K27" s="11">
        <f t="shared" si="4"/>
        <v>5199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14662.56</v>
      </c>
      <c r="I35" s="19">
        <v>0</v>
      </c>
      <c r="J35" s="19">
        <v>0</v>
      </c>
      <c r="K35" s="23">
        <f>SUM(B35:J35)</f>
        <v>14662.56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1317851.8599999999</v>
      </c>
      <c r="C47" s="22">
        <f aca="true" t="shared" si="9" ref="C47:H47">+C48+C56</f>
        <v>2012551.5499999998</v>
      </c>
      <c r="D47" s="22">
        <f t="shared" si="9"/>
        <v>2387107.07</v>
      </c>
      <c r="E47" s="22">
        <f t="shared" si="9"/>
        <v>1346589.81</v>
      </c>
      <c r="F47" s="22">
        <f t="shared" si="9"/>
        <v>1818338</v>
      </c>
      <c r="G47" s="22">
        <f t="shared" si="9"/>
        <v>2479101.45</v>
      </c>
      <c r="H47" s="22">
        <f t="shared" si="9"/>
        <v>1313498.33</v>
      </c>
      <c r="I47" s="22">
        <f>+I48+I56</f>
        <v>500185.02</v>
      </c>
      <c r="J47" s="22">
        <f>+J48+J56</f>
        <v>749353.66</v>
      </c>
      <c r="K47" s="22">
        <f>SUM(B47:J47)</f>
        <v>13924576.749999998</v>
      </c>
    </row>
    <row r="48" spans="1:11" ht="17.25" customHeight="1">
      <c r="A48" s="16" t="s">
        <v>48</v>
      </c>
      <c r="B48" s="23">
        <f>SUM(B49:B55)</f>
        <v>1300351.91</v>
      </c>
      <c r="C48" s="23">
        <f aca="true" t="shared" si="10" ref="C48:H48">SUM(C49:C55)</f>
        <v>1989837.65</v>
      </c>
      <c r="D48" s="23">
        <f t="shared" si="10"/>
        <v>2364197.15</v>
      </c>
      <c r="E48" s="23">
        <f t="shared" si="10"/>
        <v>1325191.01</v>
      </c>
      <c r="F48" s="23">
        <f t="shared" si="10"/>
        <v>1797497.9</v>
      </c>
      <c r="G48" s="23">
        <f t="shared" si="10"/>
        <v>2450785.6</v>
      </c>
      <c r="H48" s="23">
        <f t="shared" si="10"/>
        <v>1295749.59</v>
      </c>
      <c r="I48" s="23">
        <f>SUM(I49:I55)</f>
        <v>500185.02</v>
      </c>
      <c r="J48" s="23">
        <f>SUM(J49:J55)</f>
        <v>736168.91</v>
      </c>
      <c r="K48" s="23">
        <f aca="true" t="shared" si="11" ref="K48:K56">SUM(B48:J48)</f>
        <v>13759964.739999998</v>
      </c>
    </row>
    <row r="49" spans="1:11" ht="17.25" customHeight="1">
      <c r="A49" s="35" t="s">
        <v>49</v>
      </c>
      <c r="B49" s="23">
        <f aca="true" t="shared" si="12" ref="B49:H49">ROUND(B30*B7,2)</f>
        <v>1300351.91</v>
      </c>
      <c r="C49" s="23">
        <f t="shared" si="12"/>
        <v>1985424.47</v>
      </c>
      <c r="D49" s="23">
        <f t="shared" si="12"/>
        <v>2364197.15</v>
      </c>
      <c r="E49" s="23">
        <f t="shared" si="12"/>
        <v>1325191.01</v>
      </c>
      <c r="F49" s="23">
        <f t="shared" si="12"/>
        <v>1797497.9</v>
      </c>
      <c r="G49" s="23">
        <f t="shared" si="12"/>
        <v>2450785.6</v>
      </c>
      <c r="H49" s="23">
        <f t="shared" si="12"/>
        <v>1281087.03</v>
      </c>
      <c r="I49" s="23">
        <f>ROUND(I30*I7,2)</f>
        <v>500185.02</v>
      </c>
      <c r="J49" s="23">
        <f>ROUND(J30*J7,2)</f>
        <v>736168.91</v>
      </c>
      <c r="K49" s="23">
        <f t="shared" si="11"/>
        <v>13740888.999999998</v>
      </c>
    </row>
    <row r="50" spans="1:11" ht="17.25" customHeight="1">
      <c r="A50" s="35" t="s">
        <v>50</v>
      </c>
      <c r="B50" s="19">
        <v>0</v>
      </c>
      <c r="C50" s="23">
        <f>ROUND(C31*C7,2)</f>
        <v>4413.18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4413.18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14662.56</v>
      </c>
      <c r="I53" s="32">
        <f>+I35</f>
        <v>0</v>
      </c>
      <c r="J53" s="32">
        <f>+J35</f>
        <v>0</v>
      </c>
      <c r="K53" s="23">
        <f t="shared" si="11"/>
        <v>14662.56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17499.95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13184.75</v>
      </c>
      <c r="K56" s="37">
        <f t="shared" si="11"/>
        <v>164612.01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-160935.34000000008</v>
      </c>
      <c r="C60" s="36">
        <f t="shared" si="13"/>
        <v>-27746.320000000065</v>
      </c>
      <c r="D60" s="36">
        <f t="shared" si="13"/>
        <v>18907.969999999972</v>
      </c>
      <c r="E60" s="36">
        <f t="shared" si="13"/>
        <v>-253671.7799999999</v>
      </c>
      <c r="F60" s="36">
        <f t="shared" si="13"/>
        <v>-73637.79000000004</v>
      </c>
      <c r="G60" s="36">
        <f t="shared" si="13"/>
        <v>-81496.96999999997</v>
      </c>
      <c r="H60" s="36">
        <f t="shared" si="13"/>
        <v>-108534.46999999997</v>
      </c>
      <c r="I60" s="36">
        <f t="shared" si="13"/>
        <v>-98995.12000000005</v>
      </c>
      <c r="J60" s="36">
        <f t="shared" si="13"/>
        <v>-45931.78999999999</v>
      </c>
      <c r="K60" s="36">
        <f>SUM(B60:J60)</f>
        <v>-832041.6100000001</v>
      </c>
    </row>
    <row r="61" spans="1:11" ht="18.75" customHeight="1">
      <c r="A61" s="16" t="s">
        <v>82</v>
      </c>
      <c r="B61" s="36">
        <f aca="true" t="shared" si="14" ref="B61:J61">B62+B63+B64+B65+B66+B67</f>
        <v>-198517.64</v>
      </c>
      <c r="C61" s="36">
        <f t="shared" si="14"/>
        <v>-200761.34</v>
      </c>
      <c r="D61" s="36">
        <f t="shared" si="14"/>
        <v>-196170.01</v>
      </c>
      <c r="E61" s="36">
        <f t="shared" si="14"/>
        <v>-202754.62</v>
      </c>
      <c r="F61" s="36">
        <f t="shared" si="14"/>
        <v>-216125.46000000002</v>
      </c>
      <c r="G61" s="36">
        <f t="shared" si="14"/>
        <v>-225612.69</v>
      </c>
      <c r="H61" s="36">
        <f t="shared" si="14"/>
        <v>-157317</v>
      </c>
      <c r="I61" s="36">
        <f t="shared" si="14"/>
        <v>-29577</v>
      </c>
      <c r="J61" s="36">
        <f t="shared" si="14"/>
        <v>-56697</v>
      </c>
      <c r="K61" s="36">
        <f aca="true" t="shared" si="15" ref="K61:K92">SUM(B61:J61)</f>
        <v>-1483532.76</v>
      </c>
    </row>
    <row r="62" spans="1:11" ht="18.75" customHeight="1">
      <c r="A62" s="12" t="s">
        <v>83</v>
      </c>
      <c r="B62" s="36">
        <f>-ROUND(B9*$D$3,2)</f>
        <v>-137157</v>
      </c>
      <c r="C62" s="36">
        <f aca="true" t="shared" si="16" ref="C62:J62">-ROUND(C9*$D$3,2)</f>
        <v>-197103</v>
      </c>
      <c r="D62" s="36">
        <f t="shared" si="16"/>
        <v>-172518</v>
      </c>
      <c r="E62" s="36">
        <f t="shared" si="16"/>
        <v>-122184</v>
      </c>
      <c r="F62" s="36">
        <f t="shared" si="16"/>
        <v>-141813</v>
      </c>
      <c r="G62" s="36">
        <f t="shared" si="16"/>
        <v>-169608</v>
      </c>
      <c r="H62" s="36">
        <f t="shared" si="16"/>
        <v>-157317</v>
      </c>
      <c r="I62" s="36">
        <f t="shared" si="16"/>
        <v>-29577</v>
      </c>
      <c r="J62" s="36">
        <f t="shared" si="16"/>
        <v>-56697</v>
      </c>
      <c r="K62" s="36">
        <f t="shared" si="15"/>
        <v>-1183974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-576</v>
      </c>
      <c r="C64" s="36">
        <v>-123</v>
      </c>
      <c r="D64" s="36">
        <v>-228</v>
      </c>
      <c r="E64" s="36">
        <v>-585</v>
      </c>
      <c r="F64" s="36">
        <v>-501</v>
      </c>
      <c r="G64" s="36">
        <v>-285</v>
      </c>
      <c r="H64" s="36">
        <v>0</v>
      </c>
      <c r="I64" s="36">
        <v>0</v>
      </c>
      <c r="J64" s="36">
        <v>0</v>
      </c>
      <c r="K64" s="36">
        <f t="shared" si="15"/>
        <v>-2298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-60784.64</v>
      </c>
      <c r="C66" s="48">
        <v>-3535.34</v>
      </c>
      <c r="D66" s="48">
        <v>-23424.01</v>
      </c>
      <c r="E66" s="48">
        <v>-79985.62</v>
      </c>
      <c r="F66" s="48">
        <v>-73811.46</v>
      </c>
      <c r="G66" s="48">
        <v>-55719.69</v>
      </c>
      <c r="H66" s="19">
        <v>0</v>
      </c>
      <c r="I66" s="19">
        <v>0</v>
      </c>
      <c r="J66" s="19">
        <v>0</v>
      </c>
      <c r="K66" s="36">
        <f t="shared" si="15"/>
        <v>-297260.76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-697553.42</v>
      </c>
      <c r="C68" s="36">
        <f t="shared" si="17"/>
        <v>-1549167.1</v>
      </c>
      <c r="D68" s="36">
        <f t="shared" si="17"/>
        <v>-1210151.08</v>
      </c>
      <c r="E68" s="36">
        <f t="shared" si="17"/>
        <v>-663930.07</v>
      </c>
      <c r="F68" s="36">
        <f t="shared" si="17"/>
        <v>-1201262.49</v>
      </c>
      <c r="G68" s="36">
        <f t="shared" si="17"/>
        <v>-1305200.2</v>
      </c>
      <c r="H68" s="36">
        <f t="shared" si="17"/>
        <v>-904919.17</v>
      </c>
      <c r="I68" s="36">
        <f t="shared" si="17"/>
        <v>-410422.61000000004</v>
      </c>
      <c r="J68" s="36">
        <f t="shared" si="17"/>
        <v>-425222.61</v>
      </c>
      <c r="K68" s="36">
        <f t="shared" si="15"/>
        <v>-8367828.750000001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5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-22790.72</v>
      </c>
      <c r="C75" s="36">
        <v>-25350.15</v>
      </c>
      <c r="D75" s="36">
        <v>-98706.31</v>
      </c>
      <c r="E75" s="36">
        <v>-116872.98</v>
      </c>
      <c r="F75" s="36">
        <v>-43768.83</v>
      </c>
      <c r="G75" s="36">
        <v>-107495.97</v>
      </c>
      <c r="H75" s="36">
        <v>-60456.72</v>
      </c>
      <c r="I75" s="36">
        <v>-18216.91</v>
      </c>
      <c r="J75" s="36">
        <v>-41495.5</v>
      </c>
      <c r="K75" s="49">
        <f t="shared" si="15"/>
        <v>-535154.0899999999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36">
        <v>-661285</v>
      </c>
      <c r="C81" s="36">
        <v>-1504058</v>
      </c>
      <c r="D81" s="36">
        <v>-1091856</v>
      </c>
      <c r="E81" s="36">
        <v>-522046</v>
      </c>
      <c r="F81" s="36">
        <v>-1139289</v>
      </c>
      <c r="G81" s="36">
        <v>-1170518</v>
      </c>
      <c r="H81" s="36">
        <v>-831163</v>
      </c>
      <c r="I81" s="36">
        <v>-349244</v>
      </c>
      <c r="J81" s="36">
        <v>-360675</v>
      </c>
      <c r="K81" s="36">
        <f t="shared" si="15"/>
        <v>-7630134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-11176.7</v>
      </c>
      <c r="F92" s="19">
        <v>0</v>
      </c>
      <c r="G92" s="19">
        <v>0</v>
      </c>
      <c r="H92" s="19">
        <v>0</v>
      </c>
      <c r="I92" s="49">
        <v>-6302.33</v>
      </c>
      <c r="J92" s="49">
        <v>-13413.43</v>
      </c>
      <c r="K92" s="49">
        <f t="shared" si="15"/>
        <v>-30892.46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49">
        <v>735135.72</v>
      </c>
      <c r="C94" s="49">
        <v>1722182.12</v>
      </c>
      <c r="D94" s="49">
        <v>1425229.06</v>
      </c>
      <c r="E94" s="49">
        <v>613012.91</v>
      </c>
      <c r="F94" s="49">
        <v>1343750.16</v>
      </c>
      <c r="G94" s="49">
        <v>1449315.92</v>
      </c>
      <c r="H94" s="49">
        <v>953701.7</v>
      </c>
      <c r="I94" s="49">
        <v>341004.49</v>
      </c>
      <c r="J94" s="49">
        <v>436986.18</v>
      </c>
      <c r="K94" s="49">
        <f aca="true" t="shared" si="18" ref="K94:K100">SUM(B94:J94)</f>
        <v>9020318.26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1156916.5199999998</v>
      </c>
      <c r="C97" s="24">
        <f t="shared" si="19"/>
        <v>1984805.2299999997</v>
      </c>
      <c r="D97" s="24">
        <f t="shared" si="19"/>
        <v>2406015.0399999996</v>
      </c>
      <c r="E97" s="24">
        <f t="shared" si="19"/>
        <v>1092918.0300000003</v>
      </c>
      <c r="F97" s="24">
        <f t="shared" si="19"/>
        <v>1744700.21</v>
      </c>
      <c r="G97" s="24">
        <f t="shared" si="19"/>
        <v>2397604.48</v>
      </c>
      <c r="H97" s="24">
        <f t="shared" si="19"/>
        <v>1204963.86</v>
      </c>
      <c r="I97" s="24">
        <f>+I98+I99</f>
        <v>401189.89999999997</v>
      </c>
      <c r="J97" s="24">
        <f>+J98+J99</f>
        <v>703421.87</v>
      </c>
      <c r="K97" s="49">
        <f t="shared" si="18"/>
        <v>13092535.139999999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1139416.5699999998</v>
      </c>
      <c r="C98" s="24">
        <f t="shared" si="20"/>
        <v>1962091.3299999998</v>
      </c>
      <c r="D98" s="24">
        <f t="shared" si="20"/>
        <v>2383105.1199999996</v>
      </c>
      <c r="E98" s="24">
        <f t="shared" si="20"/>
        <v>1071519.2300000002</v>
      </c>
      <c r="F98" s="24">
        <f t="shared" si="20"/>
        <v>1723860.1099999999</v>
      </c>
      <c r="G98" s="24">
        <f t="shared" si="20"/>
        <v>2369288.63</v>
      </c>
      <c r="H98" s="24">
        <f t="shared" si="20"/>
        <v>1187215.12</v>
      </c>
      <c r="I98" s="24">
        <f t="shared" si="20"/>
        <v>401189.89999999997</v>
      </c>
      <c r="J98" s="24">
        <f t="shared" si="20"/>
        <v>691235.48</v>
      </c>
      <c r="K98" s="49">
        <f t="shared" si="18"/>
        <v>12928921.49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17499.95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12186.39</v>
      </c>
      <c r="K99" s="49">
        <f t="shared" si="18"/>
        <v>163613.65000000002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13092535.14</v>
      </c>
      <c r="L105" s="55"/>
    </row>
    <row r="106" spans="1:11" ht="18.75" customHeight="1">
      <c r="A106" s="26" t="s">
        <v>78</v>
      </c>
      <c r="B106" s="27">
        <v>142986.64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142986.64</v>
      </c>
    </row>
    <row r="107" spans="1:11" ht="18.75" customHeight="1">
      <c r="A107" s="26" t="s">
        <v>79</v>
      </c>
      <c r="B107" s="27">
        <v>1013929.88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1013929.88</v>
      </c>
    </row>
    <row r="108" spans="1:11" ht="18.75" customHeight="1">
      <c r="A108" s="26" t="s">
        <v>80</v>
      </c>
      <c r="B108" s="41">
        <v>0</v>
      </c>
      <c r="C108" s="27">
        <f>+C97</f>
        <v>1984805.2299999997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1984805.2299999997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2406015.0399999996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2406015.0399999996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1092918.0300000003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1092918.0300000003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213583.25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213583.25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301747.47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301747.47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439547.01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439547.01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789822.48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789822.48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729986.63</v>
      </c>
      <c r="H115" s="41">
        <v>0</v>
      </c>
      <c r="I115" s="41">
        <v>0</v>
      </c>
      <c r="J115" s="41">
        <v>0</v>
      </c>
      <c r="K115" s="42">
        <f t="shared" si="22"/>
        <v>729986.63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56153.56</v>
      </c>
      <c r="H116" s="41">
        <v>0</v>
      </c>
      <c r="I116" s="41">
        <v>0</v>
      </c>
      <c r="J116" s="41">
        <v>0</v>
      </c>
      <c r="K116" s="42">
        <f t="shared" si="22"/>
        <v>56153.56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381815.77</v>
      </c>
      <c r="H117" s="41">
        <v>0</v>
      </c>
      <c r="I117" s="41">
        <v>0</v>
      </c>
      <c r="J117" s="41">
        <v>0</v>
      </c>
      <c r="K117" s="42">
        <f t="shared" si="22"/>
        <v>381815.77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345965.09</v>
      </c>
      <c r="H118" s="41">
        <v>0</v>
      </c>
      <c r="I118" s="41">
        <v>0</v>
      </c>
      <c r="J118" s="41">
        <v>0</v>
      </c>
      <c r="K118" s="42">
        <f t="shared" si="22"/>
        <v>345965.09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883683.42</v>
      </c>
      <c r="H119" s="41">
        <v>0</v>
      </c>
      <c r="I119" s="41">
        <v>0</v>
      </c>
      <c r="J119" s="41">
        <v>0</v>
      </c>
      <c r="K119" s="42">
        <f t="shared" si="22"/>
        <v>883683.42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378189.38</v>
      </c>
      <c r="I120" s="41">
        <v>0</v>
      </c>
      <c r="J120" s="41">
        <v>0</v>
      </c>
      <c r="K120" s="42">
        <f t="shared" si="22"/>
        <v>378189.38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826774.49</v>
      </c>
      <c r="I121" s="41">
        <v>0</v>
      </c>
      <c r="J121" s="41">
        <v>0</v>
      </c>
      <c r="K121" s="42">
        <f t="shared" si="22"/>
        <v>826774.49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401189.9</v>
      </c>
      <c r="J122" s="41">
        <v>0</v>
      </c>
      <c r="K122" s="42">
        <f t="shared" si="22"/>
        <v>401189.9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703421.87</v>
      </c>
      <c r="K123" s="45">
        <f t="shared" si="22"/>
        <v>703421.87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 t="s">
        <v>129</v>
      </c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2014-07-25T18:09:58Z</dcterms:modified>
  <cp:category/>
  <cp:version/>
  <cp:contentType/>
  <cp:contentStatus/>
</cp:coreProperties>
</file>