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<sst xmlns="http://schemas.openxmlformats.org/spreadsheetml/2006/main" count="127" uniqueCount="127">
  <si>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</si>
  <si>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</si>
  <si>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</si>
  <si>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</si>
  <si>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</si>
  <si>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</si>
  <si>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</si>
  <si>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</si>
  <si>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</si>
  <si>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</si>
  <si>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</si>
  <si>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</si>
  <si>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</si>
  <si>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</si>
  <si>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</si>
  <si>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</si>
  <si>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</si>
  <si>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</si>
  <si>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</si>
  <si>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</si>
  <si>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</si>
  <si>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</si>
  <si>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</si>
  <si>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</si>
  <si>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</si>
  <si>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</si>
  <si>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</si>
  <si>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</si>
  <si>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</si>
  <si>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</si>
  <si>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</si>
  <si>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</si>
  <si>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</si>
  <si>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</si>
  <si>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</si>
  <si>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</si>
  <si>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</si>
  <si>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</si>
  <si>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</si>
  <si>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</si>
  <si>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</si>
  <si>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</si>
  <si>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</si>
  <si>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</si>
  <si>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</si>
  <si>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</si>
  <si>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</si>
  <si>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</si>
  <si>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</si>
  <si>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</si>
  <si>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</si>
  <si>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</si>
  <si>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</si>
  <si>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</si>
  <si>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</si>
  <si>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</si>
  <si>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</si>
  <si>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</si>
  <si>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</si>
  <si>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</si>
  <si>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</si>
  <si>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</si>
  <si>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</si>
  <si>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</si>
  <si>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</si>
  <si>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</si>
  <si>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</si>
  <si>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</si>
  <si>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</si>
  <si>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</si>
  <si>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</si>
  <si>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</si>
  <si>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</si>
  <si>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</si>
  <si>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</si>
  <si>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</si>
  <si>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</si>
  <si>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</si>
  <si>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</si>
  <si>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</si>
  <si>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</si>
  <si>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</si>
  <si>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</si>
  <si>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</si>
  <si>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</si>
  <si>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</si>
  <si>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</si>
  <si>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</si>
  <si>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</si>
  <si>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</si>
  <si>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</si>
  <si>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</si>
  <si>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</si>
  <si>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</si>
  <si>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</si>
  <si>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</si>
  <si>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</si>
  <si>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</si>
  <si>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</si>
  <si>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</si>
  <si>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</si>
  <si>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</si>
  <si>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</si>
  <si>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</si>
  <si>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</si>
  <si>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</si>
  <si>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</si>
  <si>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</si>
  <si>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</si>
  <si>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</si>
  <si>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</si>
  <si>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</si>
  <si>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</si>
  <si>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</si>
  <si>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</si>
  <si>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</si>
  <si>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</si>
  <si>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</si>
  <si>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</si>
  <si>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</si>
  <si>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</si>
  <si>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</si>
  <si>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</si>
  <si>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</si>
  <si>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</si>
  <si>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</si>
  <si>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17/07/14 - VENCIMENTO 24/07/14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</si>
</sst>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469579</v>
      </c>
      <c r="C7" s="9">
        <f t="shared" si="0"/>
        <v>621235</v>
      </c>
      <c r="D7" s="9">
        <f t="shared" si="0"/>
        <v>773345</v>
      </c>
      <c r="E7" s="9">
        <f t="shared" si="0"/>
        <v>520078</v>
      </c>
      <c r="F7" s="9">
        <f t="shared" si="0"/>
        <v>719763</v>
      </c>
      <c r="G7" s="9">
        <f t="shared" si="0"/>
        <v>1038590</v>
      </c>
      <c r="H7" s="9">
        <f t="shared" si="0"/>
        <v>442707</v>
      </c>
      <c r="I7" s="9">
        <f t="shared" si="0"/>
        <v>116192</v>
      </c>
      <c r="J7" s="9">
        <f t="shared" si="0"/>
        <v>279080</v>
      </c>
      <c r="K7" s="9">
        <f t="shared" si="0"/>
        <v>4980569</v>
      </c>
      <c r="L7" s="53"/>
    </row>
    <row r="8" spans="1:11" ht="17.25" customHeight="1">
      <c r="A8" s="10" t="s">
        <v>121</v>
      </c>
      <c r="B8" s="11">
        <f>B9+B12+B16</f>
        <v>276970</v>
      </c>
      <c r="C8" s="11">
        <f aca="true" t="shared" si="1" ref="C8:J8">C9+C12+C16</f>
        <v>370545</v>
      </c>
      <c r="D8" s="11">
        <f t="shared" si="1"/>
        <v>434332</v>
      </c>
      <c r="E8" s="11">
        <f t="shared" si="1"/>
        <v>304447</v>
      </c>
      <c r="F8" s="11">
        <f t="shared" si="1"/>
        <v>398879</v>
      </c>
      <c r="G8" s="11">
        <f t="shared" si="1"/>
        <v>551634</v>
      </c>
      <c r="H8" s="11">
        <f t="shared" si="1"/>
        <v>269059</v>
      </c>
      <c r="I8" s="11">
        <f t="shared" si="1"/>
        <v>60566</v>
      </c>
      <c r="J8" s="11">
        <f t="shared" si="1"/>
        <v>155170</v>
      </c>
      <c r="K8" s="11">
        <f>SUM(B8:J8)</f>
        <v>2821602</v>
      </c>
    </row>
    <row r="9" spans="1:11" ht="17.25" customHeight="1">
      <c r="A9" s="15" t="s">
        <v>17</v>
      </c>
      <c r="B9" s="13">
        <f>+B10+B11</f>
        <v>37869</v>
      </c>
      <c r="C9" s="13">
        <f aca="true" t="shared" si="2" ref="C9:J9">+C10+C11</f>
        <v>51792</v>
      </c>
      <c r="D9" s="13">
        <f t="shared" si="2"/>
        <v>55473</v>
      </c>
      <c r="E9" s="13">
        <f t="shared" si="2"/>
        <v>40588</v>
      </c>
      <c r="F9" s="13">
        <f t="shared" si="2"/>
        <v>45919</v>
      </c>
      <c r="G9" s="13">
        <f t="shared" si="2"/>
        <v>48509</v>
      </c>
      <c r="H9" s="13">
        <f t="shared" si="2"/>
        <v>44880</v>
      </c>
      <c r="I9" s="13">
        <f t="shared" si="2"/>
        <v>9800</v>
      </c>
      <c r="J9" s="13">
        <f t="shared" si="2"/>
        <v>17287</v>
      </c>
      <c r="K9" s="11">
        <f>SUM(B9:J9)</f>
        <v>352117</v>
      </c>
    </row>
    <row r="10" spans="1:11" ht="17.25" customHeight="1">
      <c r="A10" s="30" t="s">
        <v>18</v>
      </c>
      <c r="B10" s="13">
        <v>37869</v>
      </c>
      <c r="C10" s="13">
        <v>51792</v>
      </c>
      <c r="D10" s="13">
        <v>55473</v>
      </c>
      <c r="E10" s="13">
        <v>40588</v>
      </c>
      <c r="F10" s="13">
        <v>45919</v>
      </c>
      <c r="G10" s="13">
        <v>48509</v>
      </c>
      <c r="H10" s="13">
        <v>44880</v>
      </c>
      <c r="I10" s="13">
        <v>9800</v>
      </c>
      <c r="J10" s="13">
        <v>17287</v>
      </c>
      <c r="K10" s="11">
        <f>SUM(B10:J10)</f>
        <v>352117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234971</v>
      </c>
      <c r="C12" s="17">
        <f t="shared" si="3"/>
        <v>312914</v>
      </c>
      <c r="D12" s="17">
        <f t="shared" si="3"/>
        <v>372659</v>
      </c>
      <c r="E12" s="17">
        <f t="shared" si="3"/>
        <v>259197</v>
      </c>
      <c r="F12" s="17">
        <f t="shared" si="3"/>
        <v>346921</v>
      </c>
      <c r="G12" s="17">
        <f t="shared" si="3"/>
        <v>494153</v>
      </c>
      <c r="H12" s="17">
        <f t="shared" si="3"/>
        <v>220058</v>
      </c>
      <c r="I12" s="17">
        <f t="shared" si="3"/>
        <v>49641</v>
      </c>
      <c r="J12" s="17">
        <f t="shared" si="3"/>
        <v>135530</v>
      </c>
      <c r="K12" s="11">
        <f aca="true" t="shared" si="4" ref="K12:K27">SUM(B12:J12)</f>
        <v>2426044</v>
      </c>
    </row>
    <row r="13" spans="1:13" ht="17.25" customHeight="1">
      <c r="A13" s="14" t="s">
        <v>20</v>
      </c>
      <c r="B13" s="13">
        <v>107079</v>
      </c>
      <c r="C13" s="13">
        <v>150992</v>
      </c>
      <c r="D13" s="13">
        <v>186133</v>
      </c>
      <c r="E13" s="13">
        <v>126840</v>
      </c>
      <c r="F13" s="13">
        <v>168702</v>
      </c>
      <c r="G13" s="13">
        <v>231598</v>
      </c>
      <c r="H13" s="13">
        <v>101311</v>
      </c>
      <c r="I13" s="13">
        <v>27171</v>
      </c>
      <c r="J13" s="13">
        <v>67302</v>
      </c>
      <c r="K13" s="11">
        <f t="shared" si="4"/>
        <v>1167128</v>
      </c>
      <c r="L13" s="53"/>
      <c r="M13" s="54"/>
    </row>
    <row r="14" spans="1:12" ht="17.25" customHeight="1">
      <c r="A14" s="14" t="s">
        <v>21</v>
      </c>
      <c r="B14" s="13">
        <v>109233</v>
      </c>
      <c r="C14" s="13">
        <v>134860</v>
      </c>
      <c r="D14" s="13">
        <v>156755</v>
      </c>
      <c r="E14" s="13">
        <v>113444</v>
      </c>
      <c r="F14" s="13">
        <v>152125</v>
      </c>
      <c r="G14" s="13">
        <v>232797</v>
      </c>
      <c r="H14" s="13">
        <v>103000</v>
      </c>
      <c r="I14" s="13">
        <v>18671</v>
      </c>
      <c r="J14" s="13">
        <v>57130</v>
      </c>
      <c r="K14" s="11">
        <f t="shared" si="4"/>
        <v>1078015</v>
      </c>
      <c r="L14" s="53"/>
    </row>
    <row r="15" spans="1:11" ht="17.25" customHeight="1">
      <c r="A15" s="14" t="s">
        <v>22</v>
      </c>
      <c r="B15" s="13">
        <v>18659</v>
      </c>
      <c r="C15" s="13">
        <v>27062</v>
      </c>
      <c r="D15" s="13">
        <v>29771</v>
      </c>
      <c r="E15" s="13">
        <v>18913</v>
      </c>
      <c r="F15" s="13">
        <v>26094</v>
      </c>
      <c r="G15" s="13">
        <v>29758</v>
      </c>
      <c r="H15" s="13">
        <v>15747</v>
      </c>
      <c r="I15" s="13">
        <v>3799</v>
      </c>
      <c r="J15" s="13">
        <v>11098</v>
      </c>
      <c r="K15" s="11">
        <f t="shared" si="4"/>
        <v>180901</v>
      </c>
    </row>
    <row r="16" spans="1:11" ht="17.25" customHeight="1">
      <c r="A16" s="15" t="s">
        <v>117</v>
      </c>
      <c r="B16" s="13">
        <f>B17+B18+B19</f>
        <v>4130</v>
      </c>
      <c r="C16" s="13">
        <f aca="true" t="shared" si="5" ref="C16:J16">C17+C18+C19</f>
        <v>5839</v>
      </c>
      <c r="D16" s="13">
        <f t="shared" si="5"/>
        <v>6200</v>
      </c>
      <c r="E16" s="13">
        <f t="shared" si="5"/>
        <v>4662</v>
      </c>
      <c r="F16" s="13">
        <f t="shared" si="5"/>
        <v>6039</v>
      </c>
      <c r="G16" s="13">
        <f t="shared" si="5"/>
        <v>8972</v>
      </c>
      <c r="H16" s="13">
        <f t="shared" si="5"/>
        <v>4121</v>
      </c>
      <c r="I16" s="13">
        <f t="shared" si="5"/>
        <v>1125</v>
      </c>
      <c r="J16" s="13">
        <f t="shared" si="5"/>
        <v>2353</v>
      </c>
      <c r="K16" s="11">
        <f t="shared" si="4"/>
        <v>43441</v>
      </c>
    </row>
    <row r="17" spans="1:11" ht="17.25" customHeight="1">
      <c r="A17" s="14" t="s">
        <v>118</v>
      </c>
      <c r="B17" s="13">
        <v>3064</v>
      </c>
      <c r="C17" s="13">
        <v>4355</v>
      </c>
      <c r="D17" s="13">
        <v>4650</v>
      </c>
      <c r="E17" s="13">
        <v>3537</v>
      </c>
      <c r="F17" s="13">
        <v>4515</v>
      </c>
      <c r="G17" s="13">
        <v>6848</v>
      </c>
      <c r="H17" s="13">
        <v>3185</v>
      </c>
      <c r="I17" s="13">
        <v>854</v>
      </c>
      <c r="J17" s="13">
        <v>1789</v>
      </c>
      <c r="K17" s="11">
        <f t="shared" si="4"/>
        <v>32797</v>
      </c>
    </row>
    <row r="18" spans="1:11" ht="17.25" customHeight="1">
      <c r="A18" s="14" t="s">
        <v>119</v>
      </c>
      <c r="B18" s="13">
        <v>221</v>
      </c>
      <c r="C18" s="13">
        <v>300</v>
      </c>
      <c r="D18" s="13">
        <v>295</v>
      </c>
      <c r="E18" s="13">
        <v>277</v>
      </c>
      <c r="F18" s="13">
        <v>369</v>
      </c>
      <c r="G18" s="13">
        <v>629</v>
      </c>
      <c r="H18" s="13">
        <v>270</v>
      </c>
      <c r="I18" s="13">
        <v>68</v>
      </c>
      <c r="J18" s="13">
        <v>132</v>
      </c>
      <c r="K18" s="11">
        <f t="shared" si="4"/>
        <v>2561</v>
      </c>
    </row>
    <row r="19" spans="1:11" ht="17.25" customHeight="1">
      <c r="A19" s="14" t="s">
        <v>120</v>
      </c>
      <c r="B19" s="13">
        <v>845</v>
      </c>
      <c r="C19" s="13">
        <v>1184</v>
      </c>
      <c r="D19" s="13">
        <v>1255</v>
      </c>
      <c r="E19" s="13">
        <v>848</v>
      </c>
      <c r="F19" s="13">
        <v>1155</v>
      </c>
      <c r="G19" s="13">
        <v>1495</v>
      </c>
      <c r="H19" s="13">
        <v>666</v>
      </c>
      <c r="I19" s="13">
        <v>203</v>
      </c>
      <c r="J19" s="13">
        <v>432</v>
      </c>
      <c r="K19" s="11">
        <f t="shared" si="4"/>
        <v>8083</v>
      </c>
    </row>
    <row r="20" spans="1:11" ht="17.25" customHeight="1">
      <c r="A20" s="16" t="s">
        <v>23</v>
      </c>
      <c r="B20" s="11">
        <f>+B21+B22+B23</f>
        <v>154572</v>
      </c>
      <c r="C20" s="11">
        <f aca="true" t="shared" si="6" ref="C20:J20">+C21+C22+C23</f>
        <v>190730</v>
      </c>
      <c r="D20" s="11">
        <f t="shared" si="6"/>
        <v>252884</v>
      </c>
      <c r="E20" s="11">
        <f t="shared" si="6"/>
        <v>163571</v>
      </c>
      <c r="F20" s="11">
        <f t="shared" si="6"/>
        <v>257856</v>
      </c>
      <c r="G20" s="11">
        <f t="shared" si="6"/>
        <v>421487</v>
      </c>
      <c r="H20" s="11">
        <f t="shared" si="6"/>
        <v>138017</v>
      </c>
      <c r="I20" s="11">
        <f t="shared" si="6"/>
        <v>40001</v>
      </c>
      <c r="J20" s="11">
        <f t="shared" si="6"/>
        <v>88297</v>
      </c>
      <c r="K20" s="11">
        <f t="shared" si="4"/>
        <v>1707415</v>
      </c>
    </row>
    <row r="21" spans="1:12" ht="17.25" customHeight="1">
      <c r="A21" s="12" t="s">
        <v>24</v>
      </c>
      <c r="B21" s="13">
        <v>79271</v>
      </c>
      <c r="C21" s="13">
        <v>106233</v>
      </c>
      <c r="D21" s="13">
        <v>143374</v>
      </c>
      <c r="E21" s="13">
        <v>91229</v>
      </c>
      <c r="F21" s="13">
        <v>140932</v>
      </c>
      <c r="G21" s="13">
        <v>217507</v>
      </c>
      <c r="H21" s="13">
        <v>75364</v>
      </c>
      <c r="I21" s="13">
        <v>24221</v>
      </c>
      <c r="J21" s="13">
        <v>49000</v>
      </c>
      <c r="K21" s="11">
        <f t="shared" si="4"/>
        <v>927131</v>
      </c>
      <c r="L21" s="53"/>
    </row>
    <row r="22" spans="1:12" ht="17.25" customHeight="1">
      <c r="A22" s="12" t="s">
        <v>25</v>
      </c>
      <c r="B22" s="13">
        <v>64921</v>
      </c>
      <c r="C22" s="13">
        <v>71792</v>
      </c>
      <c r="D22" s="13">
        <v>92836</v>
      </c>
      <c r="E22" s="13">
        <v>62989</v>
      </c>
      <c r="F22" s="13">
        <v>101251</v>
      </c>
      <c r="G22" s="13">
        <v>181741</v>
      </c>
      <c r="H22" s="13">
        <v>54298</v>
      </c>
      <c r="I22" s="13">
        <v>13286</v>
      </c>
      <c r="J22" s="13">
        <v>33055</v>
      </c>
      <c r="K22" s="11">
        <f t="shared" si="4"/>
        <v>676169</v>
      </c>
      <c r="L22" s="53"/>
    </row>
    <row r="23" spans="1:11" ht="17.25" customHeight="1">
      <c r="A23" s="12" t="s">
        <v>26</v>
      </c>
      <c r="B23" s="13">
        <v>10380</v>
      </c>
      <c r="C23" s="13">
        <v>12705</v>
      </c>
      <c r="D23" s="13">
        <v>16674</v>
      </c>
      <c r="E23" s="13">
        <v>9353</v>
      </c>
      <c r="F23" s="13">
        <v>15673</v>
      </c>
      <c r="G23" s="13">
        <v>22239</v>
      </c>
      <c r="H23" s="13">
        <v>8355</v>
      </c>
      <c r="I23" s="13">
        <v>2494</v>
      </c>
      <c r="J23" s="13">
        <v>6242</v>
      </c>
      <c r="K23" s="11">
        <f t="shared" si="4"/>
        <v>104115</v>
      </c>
    </row>
    <row r="24" spans="1:11" ht="17.25" customHeight="1">
      <c r="A24" s="16" t="s">
        <v>27</v>
      </c>
      <c r="B24" s="13">
        <v>38037</v>
      </c>
      <c r="C24" s="13">
        <v>59960</v>
      </c>
      <c r="D24" s="13">
        <v>86129</v>
      </c>
      <c r="E24" s="13">
        <v>52060</v>
      </c>
      <c r="F24" s="13">
        <v>63028</v>
      </c>
      <c r="G24" s="13">
        <v>65469</v>
      </c>
      <c r="H24" s="13">
        <v>30981</v>
      </c>
      <c r="I24" s="13">
        <v>15625</v>
      </c>
      <c r="J24" s="13">
        <v>35613</v>
      </c>
      <c r="K24" s="11">
        <f t="shared" si="4"/>
        <v>446902</v>
      </c>
    </row>
    <row r="25" spans="1:12" ht="17.25" customHeight="1">
      <c r="A25" s="12" t="s">
        <v>28</v>
      </c>
      <c r="B25" s="13">
        <v>24344</v>
      </c>
      <c r="C25" s="13">
        <v>38374</v>
      </c>
      <c r="D25" s="13">
        <v>55123</v>
      </c>
      <c r="E25" s="13">
        <v>33318</v>
      </c>
      <c r="F25" s="13">
        <v>40338</v>
      </c>
      <c r="G25" s="13">
        <v>41900</v>
      </c>
      <c r="H25" s="13">
        <v>19828</v>
      </c>
      <c r="I25" s="13">
        <v>10000</v>
      </c>
      <c r="J25" s="13">
        <v>22792</v>
      </c>
      <c r="K25" s="11">
        <f t="shared" si="4"/>
        <v>286017</v>
      </c>
      <c r="L25" s="53"/>
    </row>
    <row r="26" spans="1:12" ht="17.25" customHeight="1">
      <c r="A26" s="12" t="s">
        <v>29</v>
      </c>
      <c r="B26" s="13">
        <v>13693</v>
      </c>
      <c r="C26" s="13">
        <v>21586</v>
      </c>
      <c r="D26" s="13">
        <v>31006</v>
      </c>
      <c r="E26" s="13">
        <v>18742</v>
      </c>
      <c r="F26" s="13">
        <v>22690</v>
      </c>
      <c r="G26" s="13">
        <v>23569</v>
      </c>
      <c r="H26" s="13">
        <v>11153</v>
      </c>
      <c r="I26" s="13">
        <v>5625</v>
      </c>
      <c r="J26" s="13">
        <v>12821</v>
      </c>
      <c r="K26" s="11">
        <f t="shared" si="4"/>
        <v>160885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4650</v>
      </c>
      <c r="I27" s="11">
        <v>0</v>
      </c>
      <c r="J27" s="11">
        <v>0</v>
      </c>
      <c r="K27" s="11">
        <f t="shared" si="4"/>
        <v>4650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16048.35</v>
      </c>
      <c r="I35" s="19">
        <v>0</v>
      </c>
      <c r="J35" s="19">
        <v>0</v>
      </c>
      <c r="K35" s="23">
        <f>SUM(B35:J35)</f>
        <v>16048.35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1150415.96</v>
      </c>
      <c r="C47" s="22">
        <f aca="true" t="shared" si="9" ref="C47:H47">+C48+C56</f>
        <v>1733039.71</v>
      </c>
      <c r="D47" s="22">
        <f t="shared" si="9"/>
        <v>2441701.08</v>
      </c>
      <c r="E47" s="22">
        <f t="shared" si="9"/>
        <v>1392324.4100000001</v>
      </c>
      <c r="F47" s="22">
        <f t="shared" si="9"/>
        <v>1862713.62</v>
      </c>
      <c r="G47" s="22">
        <f t="shared" si="9"/>
        <v>2314667.88</v>
      </c>
      <c r="H47" s="22">
        <f t="shared" si="9"/>
        <v>1151278.1</v>
      </c>
      <c r="I47" s="22">
        <f>+I48+I56</f>
        <v>520621.49</v>
      </c>
      <c r="J47" s="22">
        <f>+J48+J56</f>
        <v>754616.59</v>
      </c>
      <c r="K47" s="22">
        <f>SUM(B47:J47)</f>
        <v>13321378.84</v>
      </c>
    </row>
    <row r="48" spans="1:11" ht="17.25" customHeight="1">
      <c r="A48" s="16" t="s">
        <v>48</v>
      </c>
      <c r="B48" s="23">
        <f>SUM(B49:B55)</f>
        <v>1133422.83</v>
      </c>
      <c r="C48" s="23">
        <f aca="true" t="shared" si="10" ref="C48:H48">SUM(C49:C55)</f>
        <v>1710325.81</v>
      </c>
      <c r="D48" s="23">
        <f t="shared" si="10"/>
        <v>2418791.16</v>
      </c>
      <c r="E48" s="23">
        <f t="shared" si="10"/>
        <v>1370925.61</v>
      </c>
      <c r="F48" s="23">
        <f t="shared" si="10"/>
        <v>1841873.52</v>
      </c>
      <c r="G48" s="23">
        <f t="shared" si="10"/>
        <v>2286352.03</v>
      </c>
      <c r="H48" s="23">
        <f t="shared" si="10"/>
        <v>1133529.36</v>
      </c>
      <c r="I48" s="23">
        <f>SUM(I49:I55)</f>
        <v>520621.49</v>
      </c>
      <c r="J48" s="23">
        <f>SUM(J49:J55)</f>
        <v>741431.84</v>
      </c>
      <c r="K48" s="23">
        <f aca="true" t="shared" si="11" ref="K48:K56">SUM(B48:J48)</f>
        <v>13157273.65</v>
      </c>
    </row>
    <row r="49" spans="1:11" ht="17.25" customHeight="1">
      <c r="A49" s="35" t="s">
        <v>49</v>
      </c>
      <c r="B49" s="23">
        <f aca="true" t="shared" si="12" ref="B49:H49">ROUND(B30*B7,2)</f>
        <v>1133422.83</v>
      </c>
      <c r="C49" s="23">
        <f t="shared" si="12"/>
        <v>1706532.55</v>
      </c>
      <c r="D49" s="23">
        <f t="shared" si="12"/>
        <v>2418791.16</v>
      </c>
      <c r="E49" s="23">
        <f t="shared" si="12"/>
        <v>1370925.61</v>
      </c>
      <c r="F49" s="23">
        <f t="shared" si="12"/>
        <v>1841873.52</v>
      </c>
      <c r="G49" s="23">
        <f t="shared" si="12"/>
        <v>2286352.03</v>
      </c>
      <c r="H49" s="23">
        <f t="shared" si="12"/>
        <v>1117481.01</v>
      </c>
      <c r="I49" s="23">
        <f>ROUND(I30*I7,2)</f>
        <v>520621.49</v>
      </c>
      <c r="J49" s="23">
        <f>ROUND(J30*J7,2)</f>
        <v>741431.84</v>
      </c>
      <c r="K49" s="23">
        <f t="shared" si="11"/>
        <v>13137432.04</v>
      </c>
    </row>
    <row r="50" spans="1:11" ht="17.25" customHeight="1">
      <c r="A50" s="35" t="s">
        <v>50</v>
      </c>
      <c r="B50" s="19">
        <v>0</v>
      </c>
      <c r="C50" s="23">
        <f>ROUND(C31*C7,2)</f>
        <v>3793.26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3793.26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16048.35</v>
      </c>
      <c r="I53" s="32">
        <f>+I35</f>
        <v>0</v>
      </c>
      <c r="J53" s="32">
        <f>+J35</f>
        <v>0</v>
      </c>
      <c r="K53" s="23">
        <f t="shared" si="11"/>
        <v>16048.35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17748.74</v>
      </c>
      <c r="I56" s="19">
        <v>0</v>
      </c>
      <c r="J56" s="37">
        <v>13184.75</v>
      </c>
      <c r="K56" s="37">
        <f t="shared" si="11"/>
        <v>164105.19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-184407.62</v>
      </c>
      <c r="C60" s="36">
        <f t="shared" si="13"/>
        <v>-179799.47999999998</v>
      </c>
      <c r="D60" s="36">
        <f t="shared" si="13"/>
        <v>-210546.1</v>
      </c>
      <c r="E60" s="36">
        <f t="shared" si="13"/>
        <v>-246892.40999999997</v>
      </c>
      <c r="F60" s="36">
        <f t="shared" si="13"/>
        <v>-235974.48</v>
      </c>
      <c r="G60" s="36">
        <f t="shared" si="13"/>
        <v>-239420.80000000002</v>
      </c>
      <c r="H60" s="36">
        <f t="shared" si="13"/>
        <v>-147939.45</v>
      </c>
      <c r="I60" s="36">
        <f t="shared" si="13"/>
        <v>-72619.20000000001</v>
      </c>
      <c r="J60" s="36">
        <f t="shared" si="13"/>
        <v>-76005.68000000001</v>
      </c>
      <c r="K60" s="36">
        <f>SUM(B60:J60)</f>
        <v>-1593605.2199999997</v>
      </c>
    </row>
    <row r="61" spans="1:11" ht="18.75" customHeight="1">
      <c r="A61" s="16" t="s">
        <v>82</v>
      </c>
      <c r="B61" s="36">
        <f aca="true" t="shared" si="14" ref="B61:J61">B62+B63+B64+B65+B66+B67</f>
        <v>-170929.91999999998</v>
      </c>
      <c r="C61" s="36">
        <f t="shared" si="14"/>
        <v>-160040.53</v>
      </c>
      <c r="D61" s="36">
        <f t="shared" si="14"/>
        <v>-190957.33000000002</v>
      </c>
      <c r="E61" s="36">
        <f t="shared" si="14"/>
        <v>-221501.72999999998</v>
      </c>
      <c r="F61" s="36">
        <f t="shared" si="14"/>
        <v>-217769.82</v>
      </c>
      <c r="G61" s="36">
        <f t="shared" si="14"/>
        <v>-212234.57</v>
      </c>
      <c r="H61" s="36">
        <f t="shared" si="14"/>
        <v>-134640</v>
      </c>
      <c r="I61" s="36">
        <f t="shared" si="14"/>
        <v>-29400</v>
      </c>
      <c r="J61" s="36">
        <f t="shared" si="14"/>
        <v>-51861</v>
      </c>
      <c r="K61" s="36">
        <f aca="true" t="shared" si="15" ref="K61:K92">SUM(B61:J61)</f>
        <v>-1389334.9000000001</v>
      </c>
    </row>
    <row r="62" spans="1:11" ht="18.75" customHeight="1">
      <c r="A62" s="12" t="s">
        <v>83</v>
      </c>
      <c r="B62" s="36">
        <f>-ROUND(B9*$D$3,2)</f>
        <v>-113607</v>
      </c>
      <c r="C62" s="36">
        <f aca="true" t="shared" si="16" ref="C62:J62">-ROUND(C9*$D$3,2)</f>
        <v>-155376</v>
      </c>
      <c r="D62" s="36">
        <f t="shared" si="16"/>
        <v>-166419</v>
      </c>
      <c r="E62" s="36">
        <f t="shared" si="16"/>
        <v>-121764</v>
      </c>
      <c r="F62" s="36">
        <f t="shared" si="16"/>
        <v>-137757</v>
      </c>
      <c r="G62" s="36">
        <f t="shared" si="16"/>
        <v>-145527</v>
      </c>
      <c r="H62" s="36">
        <f t="shared" si="16"/>
        <v>-134640</v>
      </c>
      <c r="I62" s="36">
        <f t="shared" si="16"/>
        <v>-29400</v>
      </c>
      <c r="J62" s="36">
        <f t="shared" si="16"/>
        <v>-51861</v>
      </c>
      <c r="K62" s="36">
        <f t="shared" si="15"/>
        <v>-1056351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-477</v>
      </c>
      <c r="C64" s="36">
        <v>-156</v>
      </c>
      <c r="D64" s="36">
        <v>-210</v>
      </c>
      <c r="E64" s="36">
        <v>-681</v>
      </c>
      <c r="F64" s="36">
        <v>-615</v>
      </c>
      <c r="G64" s="36">
        <v>-396</v>
      </c>
      <c r="H64" s="36">
        <v>0</v>
      </c>
      <c r="I64" s="36">
        <v>0</v>
      </c>
      <c r="J64" s="36">
        <v>0</v>
      </c>
      <c r="K64" s="36">
        <f t="shared" si="15"/>
        <v>-2535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-56845.92</v>
      </c>
      <c r="C66" s="48">
        <v>-4508.53</v>
      </c>
      <c r="D66" s="48">
        <v>-24328.33</v>
      </c>
      <c r="E66" s="48">
        <v>-99056.73</v>
      </c>
      <c r="F66" s="48">
        <v>-79397.82</v>
      </c>
      <c r="G66" s="48">
        <v>-66311.57</v>
      </c>
      <c r="H66" s="19">
        <v>0</v>
      </c>
      <c r="I66" s="19">
        <v>0</v>
      </c>
      <c r="J66" s="19">
        <v>0</v>
      </c>
      <c r="K66" s="36">
        <f t="shared" si="15"/>
        <v>-330448.9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-13477.7</v>
      </c>
      <c r="C68" s="36">
        <f t="shared" si="17"/>
        <v>-19758.949999999997</v>
      </c>
      <c r="D68" s="36">
        <f t="shared" si="17"/>
        <v>-19588.77</v>
      </c>
      <c r="E68" s="36">
        <f t="shared" si="17"/>
        <v>-25390.68</v>
      </c>
      <c r="F68" s="36">
        <f t="shared" si="17"/>
        <v>-18204.66</v>
      </c>
      <c r="G68" s="36">
        <f t="shared" si="17"/>
        <v>-27186.23</v>
      </c>
      <c r="H68" s="36">
        <f t="shared" si="17"/>
        <v>-13299.45</v>
      </c>
      <c r="I68" s="36">
        <f t="shared" si="17"/>
        <v>-43219.200000000004</v>
      </c>
      <c r="J68" s="36">
        <f t="shared" si="17"/>
        <v>-23146.32</v>
      </c>
      <c r="K68" s="36">
        <f t="shared" si="15"/>
        <v>-203271.96000000002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-13477.7</v>
      </c>
      <c r="C73" s="36">
        <v>-19565.28</v>
      </c>
      <c r="D73" s="36">
        <v>-18495.84</v>
      </c>
      <c r="E73" s="36">
        <v>-12970.4</v>
      </c>
      <c r="F73" s="36">
        <v>-17824.01</v>
      </c>
      <c r="G73" s="36">
        <v>-27161.05</v>
      </c>
      <c r="H73" s="36">
        <v>-13299.45</v>
      </c>
      <c r="I73" s="36">
        <v>-4675.38</v>
      </c>
      <c r="J73" s="36">
        <v>-9638.68</v>
      </c>
      <c r="K73" s="49">
        <f t="shared" si="15"/>
        <v>-137107.79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-11556.29</v>
      </c>
      <c r="F92" s="19">
        <v>0</v>
      </c>
      <c r="G92" s="19">
        <v>0</v>
      </c>
      <c r="H92" s="19">
        <v>0</v>
      </c>
      <c r="I92" s="49">
        <v>-6559.83</v>
      </c>
      <c r="J92" s="49">
        <v>-13507.64</v>
      </c>
      <c r="K92" s="49">
        <f t="shared" si="15"/>
        <v>-31623.760000000002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966008.3400000002</v>
      </c>
      <c r="C97" s="24">
        <f t="shared" si="19"/>
        <v>1553240.23</v>
      </c>
      <c r="D97" s="24">
        <f t="shared" si="19"/>
        <v>2231154.98</v>
      </c>
      <c r="E97" s="24">
        <f t="shared" si="19"/>
        <v>1145432.0000000002</v>
      </c>
      <c r="F97" s="24">
        <f t="shared" si="19"/>
        <v>1626739.1400000001</v>
      </c>
      <c r="G97" s="24">
        <f t="shared" si="19"/>
        <v>2075247.0799999998</v>
      </c>
      <c r="H97" s="24">
        <f t="shared" si="19"/>
        <v>1003338.6500000001</v>
      </c>
      <c r="I97" s="24">
        <f>+I98+I99</f>
        <v>448002.29</v>
      </c>
      <c r="J97" s="24">
        <f>+J98+J99</f>
        <v>678610.91</v>
      </c>
      <c r="K97" s="49">
        <f t="shared" si="18"/>
        <v>11727773.620000001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949015.2100000002</v>
      </c>
      <c r="C98" s="24">
        <f t="shared" si="20"/>
        <v>1530526.33</v>
      </c>
      <c r="D98" s="24">
        <f t="shared" si="20"/>
        <v>2208245.06</v>
      </c>
      <c r="E98" s="24">
        <f t="shared" si="20"/>
        <v>1124033.2000000002</v>
      </c>
      <c r="F98" s="24">
        <f t="shared" si="20"/>
        <v>1605899.04</v>
      </c>
      <c r="G98" s="24">
        <f t="shared" si="20"/>
        <v>2046931.2299999997</v>
      </c>
      <c r="H98" s="24">
        <f t="shared" si="20"/>
        <v>985589.9100000001</v>
      </c>
      <c r="I98" s="24">
        <f t="shared" si="20"/>
        <v>448002.29</v>
      </c>
      <c r="J98" s="24">
        <f t="shared" si="20"/>
        <v>666424.52</v>
      </c>
      <c r="K98" s="49">
        <f t="shared" si="18"/>
        <v>11564666.79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16993.13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17748.74</v>
      </c>
      <c r="I99" s="19">
        <f t="shared" si="21"/>
        <v>0</v>
      </c>
      <c r="J99" s="24">
        <f t="shared" si="21"/>
        <v>12186.39</v>
      </c>
      <c r="K99" s="49">
        <f t="shared" si="18"/>
        <v>163106.83000000002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11727773.62</v>
      </c>
      <c r="L105" s="55"/>
    </row>
    <row r="106" spans="1:11" ht="18.75" customHeight="1">
      <c r="A106" s="26" t="s">
        <v>78</v>
      </c>
      <c r="B106" s="27">
        <v>121503.45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121503.45</v>
      </c>
    </row>
    <row r="107" spans="1:11" ht="18.75" customHeight="1">
      <c r="A107" s="26" t="s">
        <v>79</v>
      </c>
      <c r="B107" s="27">
        <v>844504.89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844504.89</v>
      </c>
    </row>
    <row r="108" spans="1:11" ht="18.75" customHeight="1">
      <c r="A108" s="26" t="s">
        <v>80</v>
      </c>
      <c r="B108" s="41">
        <v>0</v>
      </c>
      <c r="C108" s="27">
        <f>+C97</f>
        <v>1553240.23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1553240.23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2231154.98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2231154.98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1145432.0000000002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1145432.0000000002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200024.31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200024.31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283134.01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283134.01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420703.55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420703.55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722877.26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722877.26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628047.4</v>
      </c>
      <c r="H115" s="41">
        <v>0</v>
      </c>
      <c r="I115" s="41">
        <v>0</v>
      </c>
      <c r="J115" s="41">
        <v>0</v>
      </c>
      <c r="K115" s="42">
        <f t="shared" si="22"/>
        <v>628047.4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49706.4</v>
      </c>
      <c r="H116" s="41">
        <v>0</v>
      </c>
      <c r="I116" s="41">
        <v>0</v>
      </c>
      <c r="J116" s="41">
        <v>0</v>
      </c>
      <c r="K116" s="42">
        <f t="shared" si="22"/>
        <v>49706.4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279893.57</v>
      </c>
      <c r="H117" s="41">
        <v>0</v>
      </c>
      <c r="I117" s="41">
        <v>0</v>
      </c>
      <c r="J117" s="41">
        <v>0</v>
      </c>
      <c r="K117" s="42">
        <f t="shared" si="22"/>
        <v>279893.57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263404.8</v>
      </c>
      <c r="H118" s="41">
        <v>0</v>
      </c>
      <c r="I118" s="41">
        <v>0</v>
      </c>
      <c r="J118" s="41">
        <v>0</v>
      </c>
      <c r="K118" s="42">
        <f t="shared" si="22"/>
        <v>263404.8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854194.91</v>
      </c>
      <c r="H119" s="41">
        <v>0</v>
      </c>
      <c r="I119" s="41">
        <v>0</v>
      </c>
      <c r="J119" s="41">
        <v>0</v>
      </c>
      <c r="K119" s="42">
        <f t="shared" si="22"/>
        <v>854194.91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335044.52</v>
      </c>
      <c r="I120" s="41">
        <v>0</v>
      </c>
      <c r="J120" s="41">
        <v>0</v>
      </c>
      <c r="K120" s="42">
        <f t="shared" si="22"/>
        <v>335044.52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668294.14</v>
      </c>
      <c r="I121" s="41">
        <v>0</v>
      </c>
      <c r="J121" s="41">
        <v>0</v>
      </c>
      <c r="K121" s="42">
        <f t="shared" si="22"/>
        <v>668294.14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448002.29</v>
      </c>
      <c r="J122" s="41">
        <v>0</v>
      </c>
      <c r="K122" s="42">
        <f t="shared" si="22"/>
        <v>448002.29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678610.91</v>
      </c>
      <c r="K123" s="45">
        <f t="shared" si="22"/>
        <v>678610.91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2014-07-24T12:41:18Z</dcterms:modified>
  <cp:category/>
  <cp:version/>
  <cp:contentType/>
  <cp:contentStatus/>
</cp:coreProperties>
</file>