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<sst xmlns="http://schemas.openxmlformats.org/spreadsheetml/2006/main" count="127" uniqueCount="127">
  <si>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</si>
  <si>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</si>
  <si>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</si>
  <si>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</si>
  <si>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</si>
  <si>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</si>
  <si>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</si>
  <si>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</si>
  <si>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</si>
  <si>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</si>
  <si>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</si>
  <si>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</si>
  <si>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</si>
  <si>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</si>
  <si>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</si>
  <si>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</si>
  <si>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</si>
  <si>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</si>
  <si>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</si>
  <si>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</si>
  <si>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</si>
  <si>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</si>
  <si>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</si>
  <si>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</si>
  <si>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</si>
  <si>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</si>
  <si>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</si>
  <si>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</si>
  <si>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</si>
  <si>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</si>
  <si>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</si>
  <si>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</si>
  <si>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</si>
  <si>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</si>
  <si>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</si>
  <si>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</si>
  <si>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</si>
  <si>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</si>
  <si>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</si>
  <si>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</si>
  <si>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</si>
  <si>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</si>
  <si>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</si>
  <si>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</si>
  <si>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</si>
  <si>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</si>
  <si>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</si>
  <si>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</si>
  <si>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</si>
  <si>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</si>
  <si>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</si>
  <si>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</si>
  <si>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</si>
  <si>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</si>
  <si>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</si>
  <si>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</si>
  <si>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</si>
  <si>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</si>
  <si>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</si>
  <si>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</si>
  <si>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</si>
  <si>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</si>
  <si>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</si>
  <si>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</si>
  <si>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</si>
  <si>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</si>
  <si>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</si>
  <si>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</si>
  <si>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</si>
  <si>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</si>
  <si>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</si>
  <si>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</si>
  <si>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</si>
  <si>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</si>
  <si>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</si>
  <si>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</si>
  <si>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</si>
  <si>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</si>
  <si>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</si>
  <si>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</si>
  <si>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</si>
  <si>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</si>
  <si>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</si>
  <si>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</si>
  <si>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</si>
  <si>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</si>
  <si>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</si>
  <si>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</si>
  <si>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</si>
  <si>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</si>
  <si>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</si>
  <si>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</si>
  <si>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</si>
  <si>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</si>
  <si>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</si>
  <si>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</si>
  <si>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</si>
  <si>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</si>
  <si>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</si>
  <si>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</si>
  <si>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</si>
  <si>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</si>
  <si>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</si>
  <si>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</si>
  <si>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</si>
  <si>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</si>
  <si>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</si>
  <si>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</si>
  <si>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</si>
  <si>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</si>
  <si>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</si>
  <si>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</si>
  <si>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</si>
  <si>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</si>
  <si>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</si>
  <si>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</si>
  <si>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</si>
  <si>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</si>
  <si>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</si>
  <si>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</si>
  <si>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</si>
  <si>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</si>
  <si>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</si>
  <si>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</si>
  <si>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</si>
  <si>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</si>
  <si>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15/07/14 - VENCIMENTO 22/07/14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</si>
</sst>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8" sqref="A8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561180</v>
      </c>
      <c r="C7" s="9">
        <f t="shared" si="0"/>
        <v>747615</v>
      </c>
      <c r="D7" s="9">
        <f t="shared" si="0"/>
        <v>777441</v>
      </c>
      <c r="E7" s="9">
        <f t="shared" si="0"/>
        <v>525302</v>
      </c>
      <c r="F7" s="9">
        <f t="shared" si="0"/>
        <v>723717</v>
      </c>
      <c r="G7" s="9">
        <f t="shared" si="0"/>
        <v>1144703</v>
      </c>
      <c r="H7" s="9">
        <f t="shared" si="0"/>
        <v>527263</v>
      </c>
      <c r="I7" s="9">
        <f t="shared" si="0"/>
        <v>117659</v>
      </c>
      <c r="J7" s="9">
        <f t="shared" si="0"/>
        <v>283735</v>
      </c>
      <c r="K7" s="9">
        <f t="shared" si="0"/>
        <v>5408615</v>
      </c>
      <c r="L7" s="53"/>
    </row>
    <row r="8" spans="1:11" ht="17.25" customHeight="1">
      <c r="A8" s="10" t="s">
        <v>121</v>
      </c>
      <c r="B8" s="11">
        <f>B9+B12+B16</f>
        <v>330125</v>
      </c>
      <c r="C8" s="11">
        <f aca="true" t="shared" si="1" ref="C8:J8">C9+C12+C16</f>
        <v>445202</v>
      </c>
      <c r="D8" s="11">
        <f t="shared" si="1"/>
        <v>434716</v>
      </c>
      <c r="E8" s="11">
        <f t="shared" si="1"/>
        <v>307588</v>
      </c>
      <c r="F8" s="11">
        <f t="shared" si="1"/>
        <v>400421</v>
      </c>
      <c r="G8" s="11">
        <f t="shared" si="1"/>
        <v>612976</v>
      </c>
      <c r="H8" s="11">
        <f t="shared" si="1"/>
        <v>321642</v>
      </c>
      <c r="I8" s="11">
        <f t="shared" si="1"/>
        <v>61072</v>
      </c>
      <c r="J8" s="11">
        <f t="shared" si="1"/>
        <v>158085</v>
      </c>
      <c r="K8" s="11">
        <f>SUM(B8:J8)</f>
        <v>3071827</v>
      </c>
    </row>
    <row r="9" spans="1:11" ht="17.25" customHeight="1">
      <c r="A9" s="15" t="s">
        <v>17</v>
      </c>
      <c r="B9" s="13">
        <f>+B10+B11</f>
        <v>47281</v>
      </c>
      <c r="C9" s="13">
        <f aca="true" t="shared" si="2" ref="C9:J9">+C10+C11</f>
        <v>64859</v>
      </c>
      <c r="D9" s="13">
        <f t="shared" si="2"/>
        <v>57152</v>
      </c>
      <c r="E9" s="13">
        <f t="shared" si="2"/>
        <v>41675</v>
      </c>
      <c r="F9" s="13">
        <f t="shared" si="2"/>
        <v>48378</v>
      </c>
      <c r="G9" s="13">
        <f t="shared" si="2"/>
        <v>58113</v>
      </c>
      <c r="H9" s="13">
        <f t="shared" si="2"/>
        <v>54591</v>
      </c>
      <c r="I9" s="13">
        <f t="shared" si="2"/>
        <v>10120</v>
      </c>
      <c r="J9" s="13">
        <f t="shared" si="2"/>
        <v>18178</v>
      </c>
      <c r="K9" s="11">
        <f>SUM(B9:J9)</f>
        <v>400347</v>
      </c>
    </row>
    <row r="10" spans="1:11" ht="17.25" customHeight="1">
      <c r="A10" s="30" t="s">
        <v>18</v>
      </c>
      <c r="B10" s="13">
        <v>47281</v>
      </c>
      <c r="C10" s="13">
        <v>64859</v>
      </c>
      <c r="D10" s="13">
        <v>57152</v>
      </c>
      <c r="E10" s="13">
        <v>41675</v>
      </c>
      <c r="F10" s="13">
        <v>48378</v>
      </c>
      <c r="G10" s="13">
        <v>58113</v>
      </c>
      <c r="H10" s="13">
        <v>54591</v>
      </c>
      <c r="I10" s="13">
        <v>10120</v>
      </c>
      <c r="J10" s="13">
        <v>18178</v>
      </c>
      <c r="K10" s="11">
        <f>SUM(B10:J10)</f>
        <v>400347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277720</v>
      </c>
      <c r="C12" s="17">
        <f t="shared" si="3"/>
        <v>373389</v>
      </c>
      <c r="D12" s="17">
        <f t="shared" si="3"/>
        <v>371191</v>
      </c>
      <c r="E12" s="17">
        <f t="shared" si="3"/>
        <v>261238</v>
      </c>
      <c r="F12" s="17">
        <f t="shared" si="3"/>
        <v>345829</v>
      </c>
      <c r="G12" s="17">
        <f t="shared" si="3"/>
        <v>544934</v>
      </c>
      <c r="H12" s="17">
        <f t="shared" si="3"/>
        <v>262005</v>
      </c>
      <c r="I12" s="17">
        <f t="shared" si="3"/>
        <v>49785</v>
      </c>
      <c r="J12" s="17">
        <f t="shared" si="3"/>
        <v>137403</v>
      </c>
      <c r="K12" s="11">
        <f aca="true" t="shared" si="4" ref="K12:K27">SUM(B12:J12)</f>
        <v>2623494</v>
      </c>
    </row>
    <row r="13" spans="1:13" ht="17.25" customHeight="1">
      <c r="A13" s="14" t="s">
        <v>20</v>
      </c>
      <c r="B13" s="13">
        <v>124983</v>
      </c>
      <c r="C13" s="13">
        <v>179164</v>
      </c>
      <c r="D13" s="13">
        <v>184029</v>
      </c>
      <c r="E13" s="13">
        <v>126991</v>
      </c>
      <c r="F13" s="13">
        <v>166322</v>
      </c>
      <c r="G13" s="13">
        <v>252488</v>
      </c>
      <c r="H13" s="13">
        <v>120123</v>
      </c>
      <c r="I13" s="13">
        <v>26848</v>
      </c>
      <c r="J13" s="13">
        <v>67258</v>
      </c>
      <c r="K13" s="11">
        <f t="shared" si="4"/>
        <v>1248206</v>
      </c>
      <c r="L13" s="53"/>
      <c r="M13" s="54"/>
    </row>
    <row r="14" spans="1:12" ht="17.25" customHeight="1">
      <c r="A14" s="14" t="s">
        <v>21</v>
      </c>
      <c r="B14" s="13">
        <v>130060</v>
      </c>
      <c r="C14" s="13">
        <v>161691</v>
      </c>
      <c r="D14" s="13">
        <v>156883</v>
      </c>
      <c r="E14" s="13">
        <v>114583</v>
      </c>
      <c r="F14" s="13">
        <v>152535</v>
      </c>
      <c r="G14" s="13">
        <v>258266</v>
      </c>
      <c r="H14" s="13">
        <v>122250</v>
      </c>
      <c r="I14" s="13">
        <v>18971</v>
      </c>
      <c r="J14" s="13">
        <v>58358</v>
      </c>
      <c r="K14" s="11">
        <f t="shared" si="4"/>
        <v>1173597</v>
      </c>
      <c r="L14" s="53"/>
    </row>
    <row r="15" spans="1:11" ht="17.25" customHeight="1">
      <c r="A15" s="14" t="s">
        <v>22</v>
      </c>
      <c r="B15" s="13">
        <v>22677</v>
      </c>
      <c r="C15" s="13">
        <v>32534</v>
      </c>
      <c r="D15" s="13">
        <v>30279</v>
      </c>
      <c r="E15" s="13">
        <v>19664</v>
      </c>
      <c r="F15" s="13">
        <v>26972</v>
      </c>
      <c r="G15" s="13">
        <v>34180</v>
      </c>
      <c r="H15" s="13">
        <v>19632</v>
      </c>
      <c r="I15" s="13">
        <v>3966</v>
      </c>
      <c r="J15" s="13">
        <v>11787</v>
      </c>
      <c r="K15" s="11">
        <f t="shared" si="4"/>
        <v>201691</v>
      </c>
    </row>
    <row r="16" spans="1:11" ht="17.25" customHeight="1">
      <c r="A16" s="15" t="s">
        <v>117</v>
      </c>
      <c r="B16" s="13">
        <f>B17+B18+B19</f>
        <v>5124</v>
      </c>
      <c r="C16" s="13">
        <f aca="true" t="shared" si="5" ref="C16:J16">C17+C18+C19</f>
        <v>6954</v>
      </c>
      <c r="D16" s="13">
        <f t="shared" si="5"/>
        <v>6373</v>
      </c>
      <c r="E16" s="13">
        <f t="shared" si="5"/>
        <v>4675</v>
      </c>
      <c r="F16" s="13">
        <f t="shared" si="5"/>
        <v>6214</v>
      </c>
      <c r="G16" s="13">
        <f t="shared" si="5"/>
        <v>9929</v>
      </c>
      <c r="H16" s="13">
        <f t="shared" si="5"/>
        <v>5046</v>
      </c>
      <c r="I16" s="13">
        <f t="shared" si="5"/>
        <v>1167</v>
      </c>
      <c r="J16" s="13">
        <f t="shared" si="5"/>
        <v>2504</v>
      </c>
      <c r="K16" s="11">
        <f t="shared" si="4"/>
        <v>47986</v>
      </c>
    </row>
    <row r="17" spans="1:11" ht="17.25" customHeight="1">
      <c r="A17" s="14" t="s">
        <v>118</v>
      </c>
      <c r="B17" s="13">
        <v>3647</v>
      </c>
      <c r="C17" s="13">
        <v>5084</v>
      </c>
      <c r="D17" s="13">
        <v>4638</v>
      </c>
      <c r="E17" s="13">
        <v>3409</v>
      </c>
      <c r="F17" s="13">
        <v>4501</v>
      </c>
      <c r="G17" s="13">
        <v>7387</v>
      </c>
      <c r="H17" s="13">
        <v>3765</v>
      </c>
      <c r="I17" s="13">
        <v>866</v>
      </c>
      <c r="J17" s="13">
        <v>1820</v>
      </c>
      <c r="K17" s="11">
        <f t="shared" si="4"/>
        <v>35117</v>
      </c>
    </row>
    <row r="18" spans="1:11" ht="17.25" customHeight="1">
      <c r="A18" s="14" t="s">
        <v>119</v>
      </c>
      <c r="B18" s="13">
        <v>244</v>
      </c>
      <c r="C18" s="13">
        <v>338</v>
      </c>
      <c r="D18" s="13">
        <v>329</v>
      </c>
      <c r="E18" s="13">
        <v>291</v>
      </c>
      <c r="F18" s="13">
        <v>343</v>
      </c>
      <c r="G18" s="13">
        <v>653</v>
      </c>
      <c r="H18" s="13">
        <v>273</v>
      </c>
      <c r="I18" s="13">
        <v>68</v>
      </c>
      <c r="J18" s="13">
        <v>126</v>
      </c>
      <c r="K18" s="11">
        <f t="shared" si="4"/>
        <v>2665</v>
      </c>
    </row>
    <row r="19" spans="1:11" ht="17.25" customHeight="1">
      <c r="A19" s="14" t="s">
        <v>120</v>
      </c>
      <c r="B19" s="13">
        <v>1233</v>
      </c>
      <c r="C19" s="13">
        <v>1532</v>
      </c>
      <c r="D19" s="13">
        <v>1406</v>
      </c>
      <c r="E19" s="13">
        <v>975</v>
      </c>
      <c r="F19" s="13">
        <v>1370</v>
      </c>
      <c r="G19" s="13">
        <v>1889</v>
      </c>
      <c r="H19" s="13">
        <v>1008</v>
      </c>
      <c r="I19" s="13">
        <v>233</v>
      </c>
      <c r="J19" s="13">
        <v>558</v>
      </c>
      <c r="K19" s="11">
        <f t="shared" si="4"/>
        <v>10204</v>
      </c>
    </row>
    <row r="20" spans="1:11" ht="17.25" customHeight="1">
      <c r="A20" s="16" t="s">
        <v>23</v>
      </c>
      <c r="B20" s="11">
        <f>+B21+B22+B23</f>
        <v>184360</v>
      </c>
      <c r="C20" s="11">
        <f aca="true" t="shared" si="6" ref="C20:J20">+C21+C22+C23</f>
        <v>227847</v>
      </c>
      <c r="D20" s="11">
        <f t="shared" si="6"/>
        <v>254793</v>
      </c>
      <c r="E20" s="11">
        <f t="shared" si="6"/>
        <v>163922</v>
      </c>
      <c r="F20" s="11">
        <f t="shared" si="6"/>
        <v>258530</v>
      </c>
      <c r="G20" s="11">
        <f t="shared" si="6"/>
        <v>456975</v>
      </c>
      <c r="H20" s="11">
        <f t="shared" si="6"/>
        <v>162443</v>
      </c>
      <c r="I20" s="11">
        <f t="shared" si="6"/>
        <v>40072</v>
      </c>
      <c r="J20" s="11">
        <f t="shared" si="6"/>
        <v>89099</v>
      </c>
      <c r="K20" s="11">
        <f t="shared" si="4"/>
        <v>1838041</v>
      </c>
    </row>
    <row r="21" spans="1:12" ht="17.25" customHeight="1">
      <c r="A21" s="12" t="s">
        <v>24</v>
      </c>
      <c r="B21" s="13">
        <v>93714</v>
      </c>
      <c r="C21" s="13">
        <v>126299</v>
      </c>
      <c r="D21" s="13">
        <v>143038</v>
      </c>
      <c r="E21" s="13">
        <v>90817</v>
      </c>
      <c r="F21" s="13">
        <v>139934</v>
      </c>
      <c r="G21" s="13">
        <v>232983</v>
      </c>
      <c r="H21" s="13">
        <v>88751</v>
      </c>
      <c r="I21" s="13">
        <v>23875</v>
      </c>
      <c r="J21" s="13">
        <v>48654</v>
      </c>
      <c r="K21" s="11">
        <f t="shared" si="4"/>
        <v>988065</v>
      </c>
      <c r="L21" s="53"/>
    </row>
    <row r="22" spans="1:12" ht="17.25" customHeight="1">
      <c r="A22" s="12" t="s">
        <v>25</v>
      </c>
      <c r="B22" s="13">
        <v>77797</v>
      </c>
      <c r="C22" s="13">
        <v>85606</v>
      </c>
      <c r="D22" s="13">
        <v>94675</v>
      </c>
      <c r="E22" s="13">
        <v>63303</v>
      </c>
      <c r="F22" s="13">
        <v>102301</v>
      </c>
      <c r="G22" s="13">
        <v>198623</v>
      </c>
      <c r="H22" s="13">
        <v>63401</v>
      </c>
      <c r="I22" s="13">
        <v>13590</v>
      </c>
      <c r="J22" s="13">
        <v>33912</v>
      </c>
      <c r="K22" s="11">
        <f t="shared" si="4"/>
        <v>733208</v>
      </c>
      <c r="L22" s="53"/>
    </row>
    <row r="23" spans="1:11" ht="17.25" customHeight="1">
      <c r="A23" s="12" t="s">
        <v>26</v>
      </c>
      <c r="B23" s="13">
        <v>12849</v>
      </c>
      <c r="C23" s="13">
        <v>15942</v>
      </c>
      <c r="D23" s="13">
        <v>17080</v>
      </c>
      <c r="E23" s="13">
        <v>9802</v>
      </c>
      <c r="F23" s="13">
        <v>16295</v>
      </c>
      <c r="G23" s="13">
        <v>25369</v>
      </c>
      <c r="H23" s="13">
        <v>10291</v>
      </c>
      <c r="I23" s="13">
        <v>2607</v>
      </c>
      <c r="J23" s="13">
        <v>6533</v>
      </c>
      <c r="K23" s="11">
        <f t="shared" si="4"/>
        <v>116768</v>
      </c>
    </row>
    <row r="24" spans="1:11" ht="17.25" customHeight="1">
      <c r="A24" s="16" t="s">
        <v>27</v>
      </c>
      <c r="B24" s="13">
        <v>46695</v>
      </c>
      <c r="C24" s="13">
        <v>74566</v>
      </c>
      <c r="D24" s="13">
        <v>87932</v>
      </c>
      <c r="E24" s="13">
        <v>53792</v>
      </c>
      <c r="F24" s="13">
        <v>64766</v>
      </c>
      <c r="G24" s="13">
        <v>74752</v>
      </c>
      <c r="H24" s="13">
        <v>37622</v>
      </c>
      <c r="I24" s="13">
        <v>16515</v>
      </c>
      <c r="J24" s="13">
        <v>36551</v>
      </c>
      <c r="K24" s="11">
        <f t="shared" si="4"/>
        <v>493191</v>
      </c>
    </row>
    <row r="25" spans="1:12" ht="17.25" customHeight="1">
      <c r="A25" s="12" t="s">
        <v>28</v>
      </c>
      <c r="B25" s="13">
        <v>29885</v>
      </c>
      <c r="C25" s="13">
        <v>47722</v>
      </c>
      <c r="D25" s="13">
        <v>56276</v>
      </c>
      <c r="E25" s="13">
        <v>34427</v>
      </c>
      <c r="F25" s="13">
        <v>41450</v>
      </c>
      <c r="G25" s="13">
        <v>47841</v>
      </c>
      <c r="H25" s="13">
        <v>24078</v>
      </c>
      <c r="I25" s="13">
        <v>10570</v>
      </c>
      <c r="J25" s="13">
        <v>23393</v>
      </c>
      <c r="K25" s="11">
        <f t="shared" si="4"/>
        <v>315642</v>
      </c>
      <c r="L25" s="53"/>
    </row>
    <row r="26" spans="1:12" ht="17.25" customHeight="1">
      <c r="A26" s="12" t="s">
        <v>29</v>
      </c>
      <c r="B26" s="13">
        <v>16810</v>
      </c>
      <c r="C26" s="13">
        <v>26844</v>
      </c>
      <c r="D26" s="13">
        <v>31656</v>
      </c>
      <c r="E26" s="13">
        <v>19365</v>
      </c>
      <c r="F26" s="13">
        <v>23316</v>
      </c>
      <c r="G26" s="13">
        <v>26911</v>
      </c>
      <c r="H26" s="13">
        <v>13544</v>
      </c>
      <c r="I26" s="13">
        <v>5945</v>
      </c>
      <c r="J26" s="13">
        <v>13158</v>
      </c>
      <c r="K26" s="11">
        <f t="shared" si="4"/>
        <v>177549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5556</v>
      </c>
      <c r="I27" s="11">
        <v>0</v>
      </c>
      <c r="J27" s="11">
        <v>0</v>
      </c>
      <c r="K27" s="11">
        <f t="shared" si="4"/>
        <v>5556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13761.42</v>
      </c>
      <c r="I35" s="19">
        <v>0</v>
      </c>
      <c r="J35" s="19">
        <v>0</v>
      </c>
      <c r="K35" s="23">
        <f>SUM(B35:J35)</f>
        <v>13761.42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1371513.2999999998</v>
      </c>
      <c r="C47" s="22">
        <f aca="true" t="shared" si="9" ref="C47:H47">+C48+C56</f>
        <v>2080977.2499999998</v>
      </c>
      <c r="D47" s="22">
        <f t="shared" si="9"/>
        <v>2454512.14</v>
      </c>
      <c r="E47" s="22">
        <f t="shared" si="9"/>
        <v>1406094.87</v>
      </c>
      <c r="F47" s="22">
        <f t="shared" si="9"/>
        <v>1872831.9000000001</v>
      </c>
      <c r="G47" s="22">
        <f t="shared" si="9"/>
        <v>2548265.0300000003</v>
      </c>
      <c r="H47" s="22">
        <f t="shared" si="9"/>
        <v>1362427.42</v>
      </c>
      <c r="I47" s="22">
        <f>+I48+I56</f>
        <v>527194.68</v>
      </c>
      <c r="J47" s="22">
        <f>+J48+J56</f>
        <v>766963.3200000001</v>
      </c>
      <c r="K47" s="22">
        <f>SUM(B47:J47)</f>
        <v>14390779.909999998</v>
      </c>
    </row>
    <row r="48" spans="1:11" ht="17.25" customHeight="1">
      <c r="A48" s="16" t="s">
        <v>48</v>
      </c>
      <c r="B48" s="23">
        <f>SUM(B49:B55)</f>
        <v>1354520.17</v>
      </c>
      <c r="C48" s="23">
        <f aca="true" t="shared" si="10" ref="C48:H48">SUM(C49:C55)</f>
        <v>2058263.3499999999</v>
      </c>
      <c r="D48" s="23">
        <f t="shared" si="10"/>
        <v>2431602.22</v>
      </c>
      <c r="E48" s="23">
        <f t="shared" si="10"/>
        <v>1384696.07</v>
      </c>
      <c r="F48" s="23">
        <f t="shared" si="10"/>
        <v>1851991.8</v>
      </c>
      <c r="G48" s="23">
        <f t="shared" si="10"/>
        <v>2519949.18</v>
      </c>
      <c r="H48" s="23">
        <f t="shared" si="10"/>
        <v>1344678.68</v>
      </c>
      <c r="I48" s="23">
        <f>SUM(I49:I55)</f>
        <v>527194.68</v>
      </c>
      <c r="J48" s="23">
        <f>SUM(J49:J55)</f>
        <v>753798.77</v>
      </c>
      <c r="K48" s="23">
        <f aca="true" t="shared" si="11" ref="K48:K56">SUM(B48:J48)</f>
        <v>14226694.92</v>
      </c>
    </row>
    <row r="49" spans="1:11" ht="17.25" customHeight="1">
      <c r="A49" s="35" t="s">
        <v>49</v>
      </c>
      <c r="B49" s="23">
        <f aca="true" t="shared" si="12" ref="B49:H49">ROUND(B30*B7,2)</f>
        <v>1354520.17</v>
      </c>
      <c r="C49" s="23">
        <f t="shared" si="12"/>
        <v>2053698.41</v>
      </c>
      <c r="D49" s="23">
        <f t="shared" si="12"/>
        <v>2431602.22</v>
      </c>
      <c r="E49" s="23">
        <f t="shared" si="12"/>
        <v>1384696.07</v>
      </c>
      <c r="F49" s="23">
        <f t="shared" si="12"/>
        <v>1851991.8</v>
      </c>
      <c r="G49" s="23">
        <f t="shared" si="12"/>
        <v>2519949.18</v>
      </c>
      <c r="H49" s="23">
        <f t="shared" si="12"/>
        <v>1330917.26</v>
      </c>
      <c r="I49" s="23">
        <f>ROUND(I30*I7,2)</f>
        <v>527194.68</v>
      </c>
      <c r="J49" s="23">
        <f>ROUND(J30*J7,2)</f>
        <v>753798.77</v>
      </c>
      <c r="K49" s="23">
        <f t="shared" si="11"/>
        <v>14208368.56</v>
      </c>
    </row>
    <row r="50" spans="1:11" ht="17.25" customHeight="1">
      <c r="A50" s="35" t="s">
        <v>50</v>
      </c>
      <c r="B50" s="19">
        <v>0</v>
      </c>
      <c r="C50" s="23">
        <f>ROUND(C31*C7,2)</f>
        <v>4564.94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4564.94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13761.42</v>
      </c>
      <c r="I53" s="32">
        <f>+I35</f>
        <v>0</v>
      </c>
      <c r="J53" s="32">
        <f>+J35</f>
        <v>0</v>
      </c>
      <c r="K53" s="23">
        <f t="shared" si="11"/>
        <v>13761.42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16993.13</v>
      </c>
      <c r="C56" s="37">
        <v>22713.9</v>
      </c>
      <c r="D56" s="37">
        <v>22909.92</v>
      </c>
      <c r="E56" s="37">
        <v>21398.8</v>
      </c>
      <c r="F56" s="37">
        <v>20840.1</v>
      </c>
      <c r="G56" s="37">
        <v>28315.85</v>
      </c>
      <c r="H56" s="37">
        <v>17748.74</v>
      </c>
      <c r="I56" s="19">
        <v>0</v>
      </c>
      <c r="J56" s="37">
        <v>13164.55</v>
      </c>
      <c r="K56" s="37">
        <f t="shared" si="11"/>
        <v>164084.99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-349634.52999999997</v>
      </c>
      <c r="C60" s="36">
        <f t="shared" si="13"/>
        <v>-218292.46999999997</v>
      </c>
      <c r="D60" s="36">
        <f t="shared" si="13"/>
        <v>-243321.41</v>
      </c>
      <c r="E60" s="36">
        <f t="shared" si="13"/>
        <v>-352078.79</v>
      </c>
      <c r="F60" s="36">
        <f t="shared" si="13"/>
        <v>-364899.50999999995</v>
      </c>
      <c r="G60" s="36">
        <f t="shared" si="13"/>
        <v>-360349.11</v>
      </c>
      <c r="H60" s="36">
        <f t="shared" si="13"/>
        <v>-177072.45</v>
      </c>
      <c r="I60" s="36">
        <f t="shared" si="13"/>
        <v>-73662.02</v>
      </c>
      <c r="J60" s="36">
        <f t="shared" si="13"/>
        <v>-78899.68000000001</v>
      </c>
      <c r="K60" s="36">
        <f>SUM(B60:J60)</f>
        <v>-2218209.9699999997</v>
      </c>
    </row>
    <row r="61" spans="1:11" ht="18.75" customHeight="1">
      <c r="A61" s="16" t="s">
        <v>82</v>
      </c>
      <c r="B61" s="36">
        <f aca="true" t="shared" si="14" ref="B61:J61">B62+B63+B64+B65+B66+B67</f>
        <v>-336156.82999999996</v>
      </c>
      <c r="C61" s="36">
        <f t="shared" si="14"/>
        <v>-198533.52</v>
      </c>
      <c r="D61" s="36">
        <f t="shared" si="14"/>
        <v>-223732.64</v>
      </c>
      <c r="E61" s="36">
        <f t="shared" si="14"/>
        <v>-326573.81</v>
      </c>
      <c r="F61" s="36">
        <f t="shared" si="14"/>
        <v>-346694.85</v>
      </c>
      <c r="G61" s="36">
        <f t="shared" si="14"/>
        <v>-333162.88</v>
      </c>
      <c r="H61" s="36">
        <f t="shared" si="14"/>
        <v>-163773</v>
      </c>
      <c r="I61" s="36">
        <f t="shared" si="14"/>
        <v>-30360</v>
      </c>
      <c r="J61" s="36">
        <f t="shared" si="14"/>
        <v>-54534</v>
      </c>
      <c r="K61" s="36">
        <f aca="true" t="shared" si="15" ref="K61:K92">SUM(B61:J61)</f>
        <v>-2013521.5299999998</v>
      </c>
    </row>
    <row r="62" spans="1:11" ht="18.75" customHeight="1">
      <c r="A62" s="12" t="s">
        <v>83</v>
      </c>
      <c r="B62" s="36">
        <f>-ROUND(B9*$D$3,2)</f>
        <v>-141843</v>
      </c>
      <c r="C62" s="36">
        <f aca="true" t="shared" si="16" ref="C62:J62">-ROUND(C9*$D$3,2)</f>
        <v>-194577</v>
      </c>
      <c r="D62" s="36">
        <f t="shared" si="16"/>
        <v>-171456</v>
      </c>
      <c r="E62" s="36">
        <f t="shared" si="16"/>
        <v>-125025</v>
      </c>
      <c r="F62" s="36">
        <f t="shared" si="16"/>
        <v>-145134</v>
      </c>
      <c r="G62" s="36">
        <f t="shared" si="16"/>
        <v>-174339</v>
      </c>
      <c r="H62" s="36">
        <f t="shared" si="16"/>
        <v>-163773</v>
      </c>
      <c r="I62" s="36">
        <f t="shared" si="16"/>
        <v>-30360</v>
      </c>
      <c r="J62" s="36">
        <f t="shared" si="16"/>
        <v>-54534</v>
      </c>
      <c r="K62" s="36">
        <f t="shared" si="15"/>
        <v>-1201041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-1692</v>
      </c>
      <c r="C64" s="36">
        <v>-87</v>
      </c>
      <c r="D64" s="36">
        <v>-480</v>
      </c>
      <c r="E64" s="36">
        <v>-1722</v>
      </c>
      <c r="F64" s="36">
        <v>-1317</v>
      </c>
      <c r="G64" s="36">
        <v>-891</v>
      </c>
      <c r="H64" s="36">
        <v>0</v>
      </c>
      <c r="I64" s="36">
        <v>0</v>
      </c>
      <c r="J64" s="36">
        <v>0</v>
      </c>
      <c r="K64" s="36">
        <f t="shared" si="15"/>
        <v>-6189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-192621.83</v>
      </c>
      <c r="C66" s="48">
        <v>-3869.52</v>
      </c>
      <c r="D66" s="48">
        <v>-51796.64</v>
      </c>
      <c r="E66" s="48">
        <v>-199826.81</v>
      </c>
      <c r="F66" s="48">
        <v>-200243.85</v>
      </c>
      <c r="G66" s="48">
        <v>-157932.88</v>
      </c>
      <c r="H66" s="19">
        <v>0</v>
      </c>
      <c r="I66" s="19">
        <v>0</v>
      </c>
      <c r="J66" s="19">
        <v>0</v>
      </c>
      <c r="K66" s="36">
        <f t="shared" si="15"/>
        <v>-806291.53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-13477.7</v>
      </c>
      <c r="C68" s="36">
        <f t="shared" si="17"/>
        <v>-19758.949999999997</v>
      </c>
      <c r="D68" s="36">
        <f t="shared" si="17"/>
        <v>-19588.77</v>
      </c>
      <c r="E68" s="36">
        <f t="shared" si="17"/>
        <v>-25504.98</v>
      </c>
      <c r="F68" s="36">
        <f t="shared" si="17"/>
        <v>-18204.66</v>
      </c>
      <c r="G68" s="36">
        <f t="shared" si="17"/>
        <v>-27186.23</v>
      </c>
      <c r="H68" s="36">
        <f t="shared" si="17"/>
        <v>-13299.45</v>
      </c>
      <c r="I68" s="36">
        <f t="shared" si="17"/>
        <v>-43302.020000000004</v>
      </c>
      <c r="J68" s="36">
        <f t="shared" si="17"/>
        <v>-23367.32</v>
      </c>
      <c r="K68" s="36">
        <f t="shared" si="15"/>
        <v>-203690.08000000002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-863.99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-863.99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-13477.7</v>
      </c>
      <c r="C73" s="36">
        <v>-19565.28</v>
      </c>
      <c r="D73" s="36">
        <v>-18495.84</v>
      </c>
      <c r="E73" s="36">
        <v>-12970.4</v>
      </c>
      <c r="F73" s="36">
        <v>-17824.01</v>
      </c>
      <c r="G73" s="36">
        <v>-27161.05</v>
      </c>
      <c r="H73" s="36">
        <v>-13299.45</v>
      </c>
      <c r="I73" s="36">
        <v>-4675.38</v>
      </c>
      <c r="J73" s="36">
        <v>-9638.68</v>
      </c>
      <c r="K73" s="49">
        <f t="shared" si="15"/>
        <v>-137107.79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-11670.59</v>
      </c>
      <c r="F92" s="19">
        <v>0</v>
      </c>
      <c r="G92" s="19">
        <v>0</v>
      </c>
      <c r="H92" s="19">
        <v>0</v>
      </c>
      <c r="I92" s="49">
        <v>-6642.65</v>
      </c>
      <c r="J92" s="49">
        <v>-13728.64</v>
      </c>
      <c r="K92" s="49">
        <f t="shared" si="15"/>
        <v>-32041.879999999997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1021878.77</v>
      </c>
      <c r="C97" s="24">
        <f t="shared" si="19"/>
        <v>1862684.7799999998</v>
      </c>
      <c r="D97" s="24">
        <f t="shared" si="19"/>
        <v>2211190.73</v>
      </c>
      <c r="E97" s="24">
        <f t="shared" si="19"/>
        <v>1054016.08</v>
      </c>
      <c r="F97" s="24">
        <f t="shared" si="19"/>
        <v>1507932.3900000004</v>
      </c>
      <c r="G97" s="24">
        <f t="shared" si="19"/>
        <v>2187915.9200000004</v>
      </c>
      <c r="H97" s="24">
        <f t="shared" si="19"/>
        <v>1185354.97</v>
      </c>
      <c r="I97" s="24">
        <f>+I98+I99</f>
        <v>453532.66000000003</v>
      </c>
      <c r="J97" s="24">
        <f>+J98+J99</f>
        <v>688063.64</v>
      </c>
      <c r="K97" s="49">
        <f t="shared" si="18"/>
        <v>12172569.940000001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1004885.64</v>
      </c>
      <c r="C98" s="24">
        <f t="shared" si="20"/>
        <v>1839970.88</v>
      </c>
      <c r="D98" s="24">
        <f t="shared" si="20"/>
        <v>2188280.81</v>
      </c>
      <c r="E98" s="24">
        <f t="shared" si="20"/>
        <v>1032617.28</v>
      </c>
      <c r="F98" s="24">
        <f t="shared" si="20"/>
        <v>1487092.2900000003</v>
      </c>
      <c r="G98" s="24">
        <f t="shared" si="20"/>
        <v>2159600.0700000003</v>
      </c>
      <c r="H98" s="24">
        <f t="shared" si="20"/>
        <v>1167606.23</v>
      </c>
      <c r="I98" s="24">
        <f t="shared" si="20"/>
        <v>453532.66000000003</v>
      </c>
      <c r="J98" s="24">
        <f t="shared" si="20"/>
        <v>675897.4500000001</v>
      </c>
      <c r="K98" s="49">
        <f t="shared" si="18"/>
        <v>12009483.31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16993.13</v>
      </c>
      <c r="C99" s="24">
        <f>IF(+C56+C95+C100&lt;0,0,(C56+C95+C100))</f>
        <v>22713.9</v>
      </c>
      <c r="D99" s="24">
        <f t="shared" si="21"/>
        <v>22909.92</v>
      </c>
      <c r="E99" s="24">
        <f t="shared" si="21"/>
        <v>21398.8</v>
      </c>
      <c r="F99" s="24">
        <f t="shared" si="21"/>
        <v>20840.1</v>
      </c>
      <c r="G99" s="24">
        <f t="shared" si="21"/>
        <v>28315.85</v>
      </c>
      <c r="H99" s="24">
        <f t="shared" si="21"/>
        <v>17748.74</v>
      </c>
      <c r="I99" s="19">
        <f t="shared" si="21"/>
        <v>0</v>
      </c>
      <c r="J99" s="24">
        <f t="shared" si="21"/>
        <v>12166.189999999999</v>
      </c>
      <c r="K99" s="49">
        <f t="shared" si="18"/>
        <v>163086.63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12172569.98</v>
      </c>
      <c r="L105" s="55"/>
    </row>
    <row r="106" spans="1:11" ht="18.75" customHeight="1">
      <c r="A106" s="26" t="s">
        <v>78</v>
      </c>
      <c r="B106" s="27">
        <v>127125.11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127125.11</v>
      </c>
    </row>
    <row r="107" spans="1:11" ht="18.75" customHeight="1">
      <c r="A107" s="26" t="s">
        <v>79</v>
      </c>
      <c r="B107" s="27">
        <v>894753.66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894753.66</v>
      </c>
    </row>
    <row r="108" spans="1:11" ht="18.75" customHeight="1">
      <c r="A108" s="26" t="s">
        <v>80</v>
      </c>
      <c r="B108" s="41">
        <v>0</v>
      </c>
      <c r="C108" s="27">
        <f>+C97</f>
        <v>1862684.7799999998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1862684.7799999998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2211190.73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2211190.73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1054016.08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1054016.08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198943.62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198943.62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273602.95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273602.95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413660.54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413660.54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621725.29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621725.29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638840.51</v>
      </c>
      <c r="H115" s="41">
        <v>0</v>
      </c>
      <c r="I115" s="41">
        <v>0</v>
      </c>
      <c r="J115" s="41">
        <v>0</v>
      </c>
      <c r="K115" s="42">
        <f t="shared" si="22"/>
        <v>638840.51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51959.79</v>
      </c>
      <c r="H116" s="41">
        <v>0</v>
      </c>
      <c r="I116" s="41">
        <v>0</v>
      </c>
      <c r="J116" s="41">
        <v>0</v>
      </c>
      <c r="K116" s="42">
        <f t="shared" si="22"/>
        <v>51959.79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345788.41</v>
      </c>
      <c r="H117" s="41">
        <v>0</v>
      </c>
      <c r="I117" s="41">
        <v>0</v>
      </c>
      <c r="J117" s="41">
        <v>0</v>
      </c>
      <c r="K117" s="42">
        <f t="shared" si="22"/>
        <v>345788.41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314688.4</v>
      </c>
      <c r="H118" s="41">
        <v>0</v>
      </c>
      <c r="I118" s="41">
        <v>0</v>
      </c>
      <c r="J118" s="41">
        <v>0</v>
      </c>
      <c r="K118" s="42">
        <f t="shared" si="22"/>
        <v>314688.4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836638.83</v>
      </c>
      <c r="H119" s="41">
        <v>0</v>
      </c>
      <c r="I119" s="41">
        <v>0</v>
      </c>
      <c r="J119" s="41">
        <v>0</v>
      </c>
      <c r="K119" s="42">
        <f t="shared" si="22"/>
        <v>836638.83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403847.4</v>
      </c>
      <c r="I120" s="41">
        <v>0</v>
      </c>
      <c r="J120" s="41">
        <v>0</v>
      </c>
      <c r="K120" s="42">
        <f t="shared" si="22"/>
        <v>403847.4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781507.58</v>
      </c>
      <c r="I121" s="41">
        <v>0</v>
      </c>
      <c r="J121" s="41">
        <v>0</v>
      </c>
      <c r="K121" s="42">
        <f t="shared" si="22"/>
        <v>781507.58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453532.66</v>
      </c>
      <c r="J122" s="41">
        <v>0</v>
      </c>
      <c r="K122" s="42">
        <f t="shared" si="22"/>
        <v>453532.66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688063.64</v>
      </c>
      <c r="K123" s="45">
        <f t="shared" si="22"/>
        <v>688063.64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2014-07-21T17:27:15Z</dcterms:modified>
  <cp:category/>
  <cp:version/>
  <cp:contentType/>
  <cp:contentStatus/>
</cp:coreProperties>
</file>