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<sst xmlns="http://schemas.openxmlformats.org/spreadsheetml/2006/main" count="127" uniqueCount="127">
  <si>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</si>
  <si>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</si>
  <si>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</si>
  <si>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</si>
  <si>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</si>
  <si>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</si>
  <si>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</si>
  <si>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</si>
  <si>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</si>
  <si>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</si>
  <si>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</si>
  <si>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</si>
  <si>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</si>
  <si>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</si>
  <si>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</si>
  <si>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</si>
  <si>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</si>
  <si>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</si>
  <si>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</si>
  <si>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</si>
  <si>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</si>
  <si>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</si>
  <si>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</si>
  <si>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</si>
  <si>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</si>
  <si>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</si>
  <si>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</si>
  <si>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</si>
  <si>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</si>
  <si>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</si>
  <si>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</si>
  <si>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</si>
  <si>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</si>
  <si>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</si>
  <si>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</si>
  <si>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</si>
  <si>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</si>
  <si>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</si>
  <si>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</si>
  <si>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</si>
  <si>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</si>
  <si>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</si>
  <si>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</si>
  <si>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</si>
  <si>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</si>
  <si>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</si>
  <si>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</si>
  <si>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</si>
  <si>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</si>
  <si>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</si>
  <si>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</si>
  <si>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</si>
  <si>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</si>
  <si>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</si>
  <si>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</si>
  <si>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</si>
  <si>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</si>
  <si>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</si>
  <si>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</si>
  <si>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</si>
  <si>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</si>
  <si>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</si>
  <si>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</si>
  <si>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</si>
  <si>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</si>
  <si>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</si>
  <si>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</si>
  <si>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</si>
  <si>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</si>
  <si>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</si>
  <si>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</si>
  <si>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</si>
  <si>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</si>
  <si>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</si>
  <si>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</si>
  <si>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</si>
  <si>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</si>
  <si>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</si>
  <si>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</si>
  <si>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</si>
  <si>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</si>
  <si>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</si>
  <si>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</si>
  <si>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</si>
  <si>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</si>
  <si>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</si>
  <si>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</si>
  <si>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</si>
  <si>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</si>
  <si>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</si>
  <si>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</si>
  <si>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</si>
  <si>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</si>
  <si>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</si>
  <si>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</si>
  <si>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</si>
  <si>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</si>
  <si>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</si>
  <si>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</si>
  <si>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</si>
  <si>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</si>
  <si>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</si>
  <si>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</si>
  <si>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</si>
  <si>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</si>
  <si>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</si>
  <si>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</si>
  <si>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</si>
  <si>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</si>
  <si>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</si>
  <si>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</si>
  <si>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</si>
  <si>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</si>
  <si>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</si>
  <si>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</si>
  <si>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</si>
  <si>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</si>
  <si>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</si>
  <si>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</si>
  <si>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</si>
  <si>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</si>
  <si>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</si>
  <si>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</si>
  <si>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</si>
  <si>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</si>
  <si>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</si>
  <si>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13/07/14 - VENCIMENTO 18/07/14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</si>
</sst>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155063</v>
      </c>
      <c r="C7" s="9">
        <f t="shared" si="0"/>
        <v>215268</v>
      </c>
      <c r="D7" s="9">
        <f t="shared" si="0"/>
        <v>245364</v>
      </c>
      <c r="E7" s="9">
        <f t="shared" si="0"/>
        <v>129623</v>
      </c>
      <c r="F7" s="9">
        <f t="shared" si="0"/>
        <v>230847</v>
      </c>
      <c r="G7" s="9">
        <f t="shared" si="0"/>
        <v>349034</v>
      </c>
      <c r="H7" s="9">
        <f t="shared" si="0"/>
        <v>123914</v>
      </c>
      <c r="I7" s="9">
        <f t="shared" si="0"/>
        <v>25865</v>
      </c>
      <c r="J7" s="9">
        <f t="shared" si="0"/>
        <v>93908</v>
      </c>
      <c r="K7" s="9">
        <f t="shared" si="0"/>
        <v>1568886</v>
      </c>
      <c r="L7" s="53"/>
    </row>
    <row r="8" spans="1:11" ht="17.25" customHeight="1">
      <c r="A8" s="10" t="s">
        <v>121</v>
      </c>
      <c r="B8" s="11">
        <f>B9+B12+B16</f>
        <v>88456</v>
      </c>
      <c r="C8" s="11">
        <f aca="true" t="shared" si="1" ref="C8:J8">C9+C12+C16</f>
        <v>126920</v>
      </c>
      <c r="D8" s="11">
        <f t="shared" si="1"/>
        <v>136153</v>
      </c>
      <c r="E8" s="11">
        <f t="shared" si="1"/>
        <v>74603</v>
      </c>
      <c r="F8" s="11">
        <f t="shared" si="1"/>
        <v>120549</v>
      </c>
      <c r="G8" s="11">
        <f t="shared" si="1"/>
        <v>180609</v>
      </c>
      <c r="H8" s="11">
        <f t="shared" si="1"/>
        <v>75119</v>
      </c>
      <c r="I8" s="11">
        <f t="shared" si="1"/>
        <v>13313</v>
      </c>
      <c r="J8" s="11">
        <f t="shared" si="1"/>
        <v>52284</v>
      </c>
      <c r="K8" s="11">
        <f>SUM(B8:J8)</f>
        <v>868006</v>
      </c>
    </row>
    <row r="9" spans="1:11" ht="17.25" customHeight="1">
      <c r="A9" s="15" t="s">
        <v>17</v>
      </c>
      <c r="B9" s="13">
        <f>+B10+B11</f>
        <v>19292</v>
      </c>
      <c r="C9" s="13">
        <f aca="true" t="shared" si="2" ref="C9:J9">+C10+C11</f>
        <v>28714</v>
      </c>
      <c r="D9" s="13">
        <f t="shared" si="2"/>
        <v>29481</v>
      </c>
      <c r="E9" s="13">
        <f t="shared" si="2"/>
        <v>16084</v>
      </c>
      <c r="F9" s="13">
        <f t="shared" si="2"/>
        <v>21592</v>
      </c>
      <c r="G9" s="13">
        <f t="shared" si="2"/>
        <v>25043</v>
      </c>
      <c r="H9" s="13">
        <f t="shared" si="2"/>
        <v>16789</v>
      </c>
      <c r="I9" s="13">
        <f t="shared" si="2"/>
        <v>3617</v>
      </c>
      <c r="J9" s="13">
        <f t="shared" si="2"/>
        <v>11086</v>
      </c>
      <c r="K9" s="11">
        <f>SUM(B9:J9)</f>
        <v>171698</v>
      </c>
    </row>
    <row r="10" spans="1:11" ht="17.25" customHeight="1">
      <c r="A10" s="30" t="s">
        <v>18</v>
      </c>
      <c r="B10" s="13">
        <v>19292</v>
      </c>
      <c r="C10" s="13">
        <v>28714</v>
      </c>
      <c r="D10" s="13">
        <v>29481</v>
      </c>
      <c r="E10" s="13">
        <v>16084</v>
      </c>
      <c r="F10" s="13">
        <v>21592</v>
      </c>
      <c r="G10" s="13">
        <v>25043</v>
      </c>
      <c r="H10" s="13">
        <v>16789</v>
      </c>
      <c r="I10" s="13">
        <v>3617</v>
      </c>
      <c r="J10" s="13">
        <v>11086</v>
      </c>
      <c r="K10" s="11">
        <f>SUM(B10:J10)</f>
        <v>171698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67516</v>
      </c>
      <c r="C12" s="17">
        <f t="shared" si="3"/>
        <v>95933</v>
      </c>
      <c r="D12" s="17">
        <f t="shared" si="3"/>
        <v>104214</v>
      </c>
      <c r="E12" s="17">
        <f t="shared" si="3"/>
        <v>57144</v>
      </c>
      <c r="F12" s="17">
        <f t="shared" si="3"/>
        <v>96732</v>
      </c>
      <c r="G12" s="17">
        <f t="shared" si="3"/>
        <v>152327</v>
      </c>
      <c r="H12" s="17">
        <f t="shared" si="3"/>
        <v>57015</v>
      </c>
      <c r="I12" s="17">
        <f t="shared" si="3"/>
        <v>9414</v>
      </c>
      <c r="J12" s="17">
        <f t="shared" si="3"/>
        <v>40287</v>
      </c>
      <c r="K12" s="11">
        <f aca="true" t="shared" si="4" ref="K12:K27">SUM(B12:J12)</f>
        <v>680582</v>
      </c>
    </row>
    <row r="13" spans="1:13" ht="17.25" customHeight="1">
      <c r="A13" s="14" t="s">
        <v>20</v>
      </c>
      <c r="B13" s="13">
        <v>29618</v>
      </c>
      <c r="C13" s="13">
        <v>45724</v>
      </c>
      <c r="D13" s="13">
        <v>49922</v>
      </c>
      <c r="E13" s="13">
        <v>27811</v>
      </c>
      <c r="F13" s="13">
        <v>43266</v>
      </c>
      <c r="G13" s="13">
        <v>63913</v>
      </c>
      <c r="H13" s="13">
        <v>23696</v>
      </c>
      <c r="I13" s="13">
        <v>4869</v>
      </c>
      <c r="J13" s="13">
        <v>19523</v>
      </c>
      <c r="K13" s="11">
        <f t="shared" si="4"/>
        <v>308342</v>
      </c>
      <c r="L13" s="53"/>
      <c r="M13" s="54"/>
    </row>
    <row r="14" spans="1:12" ht="17.25" customHeight="1">
      <c r="A14" s="14" t="s">
        <v>21</v>
      </c>
      <c r="B14" s="13">
        <v>33224</v>
      </c>
      <c r="C14" s="13">
        <v>43554</v>
      </c>
      <c r="D14" s="13">
        <v>47456</v>
      </c>
      <c r="E14" s="13">
        <v>25685</v>
      </c>
      <c r="F14" s="13">
        <v>47282</v>
      </c>
      <c r="G14" s="13">
        <v>80907</v>
      </c>
      <c r="H14" s="13">
        <v>29760</v>
      </c>
      <c r="I14" s="13">
        <v>3888</v>
      </c>
      <c r="J14" s="13">
        <v>18053</v>
      </c>
      <c r="K14" s="11">
        <f t="shared" si="4"/>
        <v>329809</v>
      </c>
      <c r="L14" s="53"/>
    </row>
    <row r="15" spans="1:11" ht="17.25" customHeight="1">
      <c r="A15" s="14" t="s">
        <v>22</v>
      </c>
      <c r="B15" s="13">
        <v>4674</v>
      </c>
      <c r="C15" s="13">
        <v>6655</v>
      </c>
      <c r="D15" s="13">
        <v>6836</v>
      </c>
      <c r="E15" s="13">
        <v>3648</v>
      </c>
      <c r="F15" s="13">
        <v>6184</v>
      </c>
      <c r="G15" s="13">
        <v>7507</v>
      </c>
      <c r="H15" s="13">
        <v>3559</v>
      </c>
      <c r="I15" s="13">
        <v>657</v>
      </c>
      <c r="J15" s="13">
        <v>2711</v>
      </c>
      <c r="K15" s="11">
        <f t="shared" si="4"/>
        <v>42431</v>
      </c>
    </row>
    <row r="16" spans="1:11" ht="17.25" customHeight="1">
      <c r="A16" s="15" t="s">
        <v>117</v>
      </c>
      <c r="B16" s="13">
        <f>B17+B18+B19</f>
        <v>1648</v>
      </c>
      <c r="C16" s="13">
        <f aca="true" t="shared" si="5" ref="C16:J16">C17+C18+C19</f>
        <v>2273</v>
      </c>
      <c r="D16" s="13">
        <f t="shared" si="5"/>
        <v>2458</v>
      </c>
      <c r="E16" s="13">
        <f t="shared" si="5"/>
        <v>1375</v>
      </c>
      <c r="F16" s="13">
        <f t="shared" si="5"/>
        <v>2225</v>
      </c>
      <c r="G16" s="13">
        <f t="shared" si="5"/>
        <v>3239</v>
      </c>
      <c r="H16" s="13">
        <f t="shared" si="5"/>
        <v>1315</v>
      </c>
      <c r="I16" s="13">
        <f t="shared" si="5"/>
        <v>282</v>
      </c>
      <c r="J16" s="13">
        <f t="shared" si="5"/>
        <v>911</v>
      </c>
      <c r="K16" s="11">
        <f t="shared" si="4"/>
        <v>15726</v>
      </c>
    </row>
    <row r="17" spans="1:11" ht="17.25" customHeight="1">
      <c r="A17" s="14" t="s">
        <v>118</v>
      </c>
      <c r="B17" s="13">
        <v>1147</v>
      </c>
      <c r="C17" s="13">
        <v>1670</v>
      </c>
      <c r="D17" s="13">
        <v>1804</v>
      </c>
      <c r="E17" s="13">
        <v>1043</v>
      </c>
      <c r="F17" s="13">
        <v>1575</v>
      </c>
      <c r="G17" s="13">
        <v>2307</v>
      </c>
      <c r="H17" s="13">
        <v>972</v>
      </c>
      <c r="I17" s="13">
        <v>224</v>
      </c>
      <c r="J17" s="13">
        <v>679</v>
      </c>
      <c r="K17" s="11">
        <f t="shared" si="4"/>
        <v>11421</v>
      </c>
    </row>
    <row r="18" spans="1:11" ht="17.25" customHeight="1">
      <c r="A18" s="14" t="s">
        <v>119</v>
      </c>
      <c r="B18" s="13">
        <v>93</v>
      </c>
      <c r="C18" s="13">
        <v>89</v>
      </c>
      <c r="D18" s="13">
        <v>102</v>
      </c>
      <c r="E18" s="13">
        <v>75</v>
      </c>
      <c r="F18" s="13">
        <v>118</v>
      </c>
      <c r="G18" s="13">
        <v>378</v>
      </c>
      <c r="H18" s="13">
        <v>97</v>
      </c>
      <c r="I18" s="13">
        <v>10</v>
      </c>
      <c r="J18" s="13">
        <v>50</v>
      </c>
      <c r="K18" s="11">
        <f t="shared" si="4"/>
        <v>1012</v>
      </c>
    </row>
    <row r="19" spans="1:11" ht="17.25" customHeight="1">
      <c r="A19" s="14" t="s">
        <v>120</v>
      </c>
      <c r="B19" s="13">
        <v>408</v>
      </c>
      <c r="C19" s="13">
        <v>514</v>
      </c>
      <c r="D19" s="13">
        <v>552</v>
      </c>
      <c r="E19" s="13">
        <v>257</v>
      </c>
      <c r="F19" s="13">
        <v>532</v>
      </c>
      <c r="G19" s="13">
        <v>554</v>
      </c>
      <c r="H19" s="13">
        <v>246</v>
      </c>
      <c r="I19" s="13">
        <v>48</v>
      </c>
      <c r="J19" s="13">
        <v>182</v>
      </c>
      <c r="K19" s="11">
        <f t="shared" si="4"/>
        <v>3293</v>
      </c>
    </row>
    <row r="20" spans="1:11" ht="17.25" customHeight="1">
      <c r="A20" s="16" t="s">
        <v>23</v>
      </c>
      <c r="B20" s="11">
        <f>+B21+B22+B23</f>
        <v>50842</v>
      </c>
      <c r="C20" s="11">
        <f aca="true" t="shared" si="6" ref="C20:J20">+C21+C22+C23</f>
        <v>63834</v>
      </c>
      <c r="D20" s="11">
        <f t="shared" si="6"/>
        <v>77592</v>
      </c>
      <c r="E20" s="11">
        <f t="shared" si="6"/>
        <v>39283</v>
      </c>
      <c r="F20" s="11">
        <f t="shared" si="6"/>
        <v>86905</v>
      </c>
      <c r="G20" s="11">
        <f t="shared" si="6"/>
        <v>143961</v>
      </c>
      <c r="H20" s="11">
        <f t="shared" si="6"/>
        <v>38824</v>
      </c>
      <c r="I20" s="11">
        <f t="shared" si="6"/>
        <v>8136</v>
      </c>
      <c r="J20" s="11">
        <f t="shared" si="6"/>
        <v>27615</v>
      </c>
      <c r="K20" s="11">
        <f t="shared" si="4"/>
        <v>536992</v>
      </c>
    </row>
    <row r="21" spans="1:12" ht="17.25" customHeight="1">
      <c r="A21" s="12" t="s">
        <v>24</v>
      </c>
      <c r="B21" s="13">
        <v>27213</v>
      </c>
      <c r="C21" s="13">
        <v>37225</v>
      </c>
      <c r="D21" s="13">
        <v>45108</v>
      </c>
      <c r="E21" s="13">
        <v>23021</v>
      </c>
      <c r="F21" s="13">
        <v>46966</v>
      </c>
      <c r="G21" s="13">
        <v>69747</v>
      </c>
      <c r="H21" s="13">
        <v>20803</v>
      </c>
      <c r="I21" s="13">
        <v>5134</v>
      </c>
      <c r="J21" s="13">
        <v>15717</v>
      </c>
      <c r="K21" s="11">
        <f t="shared" si="4"/>
        <v>290934</v>
      </c>
      <c r="L21" s="53"/>
    </row>
    <row r="22" spans="1:12" ht="17.25" customHeight="1">
      <c r="A22" s="12" t="s">
        <v>25</v>
      </c>
      <c r="B22" s="13">
        <v>20972</v>
      </c>
      <c r="C22" s="13">
        <v>23248</v>
      </c>
      <c r="D22" s="13">
        <v>28731</v>
      </c>
      <c r="E22" s="13">
        <v>14399</v>
      </c>
      <c r="F22" s="13">
        <v>35773</v>
      </c>
      <c r="G22" s="13">
        <v>68310</v>
      </c>
      <c r="H22" s="13">
        <v>16143</v>
      </c>
      <c r="I22" s="13">
        <v>2626</v>
      </c>
      <c r="J22" s="13">
        <v>10390</v>
      </c>
      <c r="K22" s="11">
        <f t="shared" si="4"/>
        <v>220592</v>
      </c>
      <c r="L22" s="53"/>
    </row>
    <row r="23" spans="1:11" ht="17.25" customHeight="1">
      <c r="A23" s="12" t="s">
        <v>26</v>
      </c>
      <c r="B23" s="13">
        <v>2657</v>
      </c>
      <c r="C23" s="13">
        <v>3361</v>
      </c>
      <c r="D23" s="13">
        <v>3753</v>
      </c>
      <c r="E23" s="13">
        <v>1863</v>
      </c>
      <c r="F23" s="13">
        <v>4166</v>
      </c>
      <c r="G23" s="13">
        <v>5904</v>
      </c>
      <c r="H23" s="13">
        <v>1878</v>
      </c>
      <c r="I23" s="13">
        <v>376</v>
      </c>
      <c r="J23" s="13">
        <v>1508</v>
      </c>
      <c r="K23" s="11">
        <f t="shared" si="4"/>
        <v>25466</v>
      </c>
    </row>
    <row r="24" spans="1:11" ht="17.25" customHeight="1">
      <c r="A24" s="16" t="s">
        <v>27</v>
      </c>
      <c r="B24" s="13">
        <v>15765</v>
      </c>
      <c r="C24" s="13">
        <v>24514</v>
      </c>
      <c r="D24" s="13">
        <v>31619</v>
      </c>
      <c r="E24" s="13">
        <v>15737</v>
      </c>
      <c r="F24" s="13">
        <v>23393</v>
      </c>
      <c r="G24" s="13">
        <v>24464</v>
      </c>
      <c r="H24" s="13">
        <v>9233</v>
      </c>
      <c r="I24" s="13">
        <v>4416</v>
      </c>
      <c r="J24" s="13">
        <v>14009</v>
      </c>
      <c r="K24" s="11">
        <f t="shared" si="4"/>
        <v>163150</v>
      </c>
    </row>
    <row r="25" spans="1:12" ht="17.25" customHeight="1">
      <c r="A25" s="12" t="s">
        <v>28</v>
      </c>
      <c r="B25" s="13">
        <v>10090</v>
      </c>
      <c r="C25" s="13">
        <v>15689</v>
      </c>
      <c r="D25" s="13">
        <v>20236</v>
      </c>
      <c r="E25" s="13">
        <v>10072</v>
      </c>
      <c r="F25" s="13">
        <v>14972</v>
      </c>
      <c r="G25" s="13">
        <v>15657</v>
      </c>
      <c r="H25" s="13">
        <v>5909</v>
      </c>
      <c r="I25" s="13">
        <v>2826</v>
      </c>
      <c r="J25" s="13">
        <v>8966</v>
      </c>
      <c r="K25" s="11">
        <f t="shared" si="4"/>
        <v>104417</v>
      </c>
      <c r="L25" s="53"/>
    </row>
    <row r="26" spans="1:12" ht="17.25" customHeight="1">
      <c r="A26" s="12" t="s">
        <v>29</v>
      </c>
      <c r="B26" s="13">
        <v>5675</v>
      </c>
      <c r="C26" s="13">
        <v>8825</v>
      </c>
      <c r="D26" s="13">
        <v>11383</v>
      </c>
      <c r="E26" s="13">
        <v>5665</v>
      </c>
      <c r="F26" s="13">
        <v>8421</v>
      </c>
      <c r="G26" s="13">
        <v>8807</v>
      </c>
      <c r="H26" s="13">
        <v>3324</v>
      </c>
      <c r="I26" s="13">
        <v>1590</v>
      </c>
      <c r="J26" s="13">
        <v>5043</v>
      </c>
      <c r="K26" s="11">
        <f t="shared" si="4"/>
        <v>58733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738</v>
      </c>
      <c r="I27" s="11">
        <v>0</v>
      </c>
      <c r="J27" s="11">
        <v>0</v>
      </c>
      <c r="K27" s="11">
        <f t="shared" si="4"/>
        <v>738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25923.02</v>
      </c>
      <c r="I35" s="19">
        <v>0</v>
      </c>
      <c r="J35" s="19">
        <v>0</v>
      </c>
      <c r="K35" s="23">
        <f>SUM(B35:J35)</f>
        <v>25923.02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391268.69</v>
      </c>
      <c r="C47" s="22">
        <f aca="true" t="shared" si="9" ref="C47:H47">+C48+C56</f>
        <v>615369.53</v>
      </c>
      <c r="D47" s="22">
        <f t="shared" si="9"/>
        <v>790334.9</v>
      </c>
      <c r="E47" s="22">
        <f t="shared" si="9"/>
        <v>363085.02999999997</v>
      </c>
      <c r="F47" s="22">
        <f t="shared" si="9"/>
        <v>611577.57</v>
      </c>
      <c r="G47" s="22">
        <f t="shared" si="9"/>
        <v>796679.2999999999</v>
      </c>
      <c r="H47" s="22">
        <f t="shared" si="9"/>
        <v>356455.48</v>
      </c>
      <c r="I47" s="22">
        <f>+I48+I56</f>
        <v>115893.31</v>
      </c>
      <c r="J47" s="22">
        <f>+J48+J56</f>
        <v>262649.93</v>
      </c>
      <c r="K47" s="22">
        <f>SUM(B47:J47)</f>
        <v>4303313.739999999</v>
      </c>
    </row>
    <row r="48" spans="1:11" ht="17.25" customHeight="1">
      <c r="A48" s="16" t="s">
        <v>48</v>
      </c>
      <c r="B48" s="23">
        <f>SUM(B49:B55)</f>
        <v>374275.56</v>
      </c>
      <c r="C48" s="23">
        <f aca="true" t="shared" si="10" ref="C48:H48">SUM(C49:C55)</f>
        <v>592655.63</v>
      </c>
      <c r="D48" s="23">
        <f t="shared" si="10"/>
        <v>767424.98</v>
      </c>
      <c r="E48" s="23">
        <f t="shared" si="10"/>
        <v>341686.23</v>
      </c>
      <c r="F48" s="23">
        <f t="shared" si="10"/>
        <v>590737.47</v>
      </c>
      <c r="G48" s="23">
        <f t="shared" si="10"/>
        <v>768363.45</v>
      </c>
      <c r="H48" s="23">
        <f t="shared" si="10"/>
        <v>338706.74</v>
      </c>
      <c r="I48" s="23">
        <f>SUM(I49:I55)</f>
        <v>115893.31</v>
      </c>
      <c r="J48" s="23">
        <f>SUM(J49:J55)</f>
        <v>249485.38</v>
      </c>
      <c r="K48" s="23">
        <f aca="true" t="shared" si="11" ref="K48:K56">SUM(B48:J48)</f>
        <v>4139228.7500000005</v>
      </c>
    </row>
    <row r="49" spans="1:11" ht="17.25" customHeight="1">
      <c r="A49" s="35" t="s">
        <v>49</v>
      </c>
      <c r="B49" s="23">
        <f aca="true" t="shared" si="12" ref="B49:H49">ROUND(B30*B7,2)</f>
        <v>374275.56</v>
      </c>
      <c r="C49" s="23">
        <f t="shared" si="12"/>
        <v>591341.2</v>
      </c>
      <c r="D49" s="23">
        <f t="shared" si="12"/>
        <v>767424.98</v>
      </c>
      <c r="E49" s="23">
        <f t="shared" si="12"/>
        <v>341686.23</v>
      </c>
      <c r="F49" s="23">
        <f t="shared" si="12"/>
        <v>590737.47</v>
      </c>
      <c r="G49" s="23">
        <f t="shared" si="12"/>
        <v>768363.45</v>
      </c>
      <c r="H49" s="23">
        <f t="shared" si="12"/>
        <v>312783.72</v>
      </c>
      <c r="I49" s="23">
        <f>ROUND(I30*I7,2)</f>
        <v>115893.31</v>
      </c>
      <c r="J49" s="23">
        <f>ROUND(J30*J7,2)</f>
        <v>249485.38</v>
      </c>
      <c r="K49" s="23">
        <f t="shared" si="11"/>
        <v>4111991.2999999993</v>
      </c>
    </row>
    <row r="50" spans="1:11" ht="17.25" customHeight="1">
      <c r="A50" s="35" t="s">
        <v>50</v>
      </c>
      <c r="B50" s="19">
        <v>0</v>
      </c>
      <c r="C50" s="23">
        <f>ROUND(C31*C7,2)</f>
        <v>1314.43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1314.43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25923.02</v>
      </c>
      <c r="I53" s="32">
        <f>+I35</f>
        <v>0</v>
      </c>
      <c r="J53" s="32">
        <f>+J35</f>
        <v>0</v>
      </c>
      <c r="K53" s="23">
        <f t="shared" si="11"/>
        <v>25923.02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16993.13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17748.74</v>
      </c>
      <c r="I56" s="19">
        <v>0</v>
      </c>
      <c r="J56" s="37">
        <v>13164.55</v>
      </c>
      <c r="K56" s="37">
        <f t="shared" si="11"/>
        <v>164084.99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-28385</v>
      </c>
      <c r="C60" s="36">
        <f t="shared" si="13"/>
        <v>-86335.67</v>
      </c>
      <c r="D60" s="36">
        <f t="shared" si="13"/>
        <v>-89535.93</v>
      </c>
      <c r="E60" s="36">
        <f t="shared" si="13"/>
        <v>-52129.6</v>
      </c>
      <c r="F60" s="36">
        <f t="shared" si="13"/>
        <v>-65156.65</v>
      </c>
      <c r="G60" s="36">
        <f t="shared" si="13"/>
        <v>-75154.18</v>
      </c>
      <c r="H60" s="36">
        <f t="shared" si="13"/>
        <v>-50367</v>
      </c>
      <c r="I60" s="36">
        <f t="shared" si="13"/>
        <v>-14295.25</v>
      </c>
      <c r="J60" s="36">
        <f t="shared" si="13"/>
        <v>-38957.79</v>
      </c>
      <c r="K60" s="36">
        <f>SUM(B60:J60)</f>
        <v>-500317.06999999995</v>
      </c>
    </row>
    <row r="61" spans="1:11" ht="18.75" customHeight="1">
      <c r="A61" s="16" t="s">
        <v>82</v>
      </c>
      <c r="B61" s="36">
        <f aca="true" t="shared" si="14" ref="B61:J61">B62+B63+B64+B65+B66+B67</f>
        <v>-57876</v>
      </c>
      <c r="C61" s="36">
        <f t="shared" si="14"/>
        <v>-86142</v>
      </c>
      <c r="D61" s="36">
        <f t="shared" si="14"/>
        <v>-88443</v>
      </c>
      <c r="E61" s="36">
        <f t="shared" si="14"/>
        <v>-48252</v>
      </c>
      <c r="F61" s="36">
        <f t="shared" si="14"/>
        <v>-64776</v>
      </c>
      <c r="G61" s="36">
        <f t="shared" si="14"/>
        <v>-75129</v>
      </c>
      <c r="H61" s="36">
        <f t="shared" si="14"/>
        <v>-50367</v>
      </c>
      <c r="I61" s="36">
        <f t="shared" si="14"/>
        <v>-10851</v>
      </c>
      <c r="J61" s="36">
        <f t="shared" si="14"/>
        <v>-33258</v>
      </c>
      <c r="K61" s="36">
        <f aca="true" t="shared" si="15" ref="K61:K92">SUM(B61:J61)</f>
        <v>-515094</v>
      </c>
    </row>
    <row r="62" spans="1:11" ht="18.75" customHeight="1">
      <c r="A62" s="12" t="s">
        <v>83</v>
      </c>
      <c r="B62" s="36">
        <f>-ROUND(B9*$D$3,2)</f>
        <v>-57876</v>
      </c>
      <c r="C62" s="36">
        <f aca="true" t="shared" si="16" ref="C62:J62">-ROUND(C9*$D$3,2)</f>
        <v>-86142</v>
      </c>
      <c r="D62" s="36">
        <f t="shared" si="16"/>
        <v>-88443</v>
      </c>
      <c r="E62" s="36">
        <f t="shared" si="16"/>
        <v>-48252</v>
      </c>
      <c r="F62" s="36">
        <f t="shared" si="16"/>
        <v>-64776</v>
      </c>
      <c r="G62" s="36">
        <f t="shared" si="16"/>
        <v>-75129</v>
      </c>
      <c r="H62" s="36">
        <f t="shared" si="16"/>
        <v>-50367</v>
      </c>
      <c r="I62" s="36">
        <f t="shared" si="16"/>
        <v>-10851</v>
      </c>
      <c r="J62" s="36">
        <f t="shared" si="16"/>
        <v>-33258</v>
      </c>
      <c r="K62" s="36">
        <f t="shared" si="15"/>
        <v>-515094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29491</v>
      </c>
      <c r="C68" s="36">
        <f t="shared" si="17"/>
        <v>-193.67</v>
      </c>
      <c r="D68" s="36">
        <f t="shared" si="17"/>
        <v>-1092.93</v>
      </c>
      <c r="E68" s="36">
        <f t="shared" si="17"/>
        <v>-3877.6000000000004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-3444.25</v>
      </c>
      <c r="J68" s="36">
        <f t="shared" si="17"/>
        <v>-4701.43</v>
      </c>
      <c r="K68" s="36">
        <f t="shared" si="15"/>
        <v>15775.29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-863.99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-863.99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36">
        <v>29491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6">
        <f t="shared" si="15"/>
        <v>29491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-3013.61</v>
      </c>
      <c r="F92" s="19">
        <v>0</v>
      </c>
      <c r="G92" s="19">
        <v>0</v>
      </c>
      <c r="H92" s="19">
        <v>0</v>
      </c>
      <c r="I92" s="49">
        <v>-1460.26</v>
      </c>
      <c r="J92" s="49">
        <v>-4701.43</v>
      </c>
      <c r="K92" s="49">
        <f t="shared" si="15"/>
        <v>-9175.3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362883.69</v>
      </c>
      <c r="C97" s="24">
        <f t="shared" si="19"/>
        <v>529033.86</v>
      </c>
      <c r="D97" s="24">
        <f t="shared" si="19"/>
        <v>700798.97</v>
      </c>
      <c r="E97" s="24">
        <f t="shared" si="19"/>
        <v>310955.43</v>
      </c>
      <c r="F97" s="24">
        <f t="shared" si="19"/>
        <v>546420.9199999999</v>
      </c>
      <c r="G97" s="24">
        <f t="shared" si="19"/>
        <v>721525.1199999999</v>
      </c>
      <c r="H97" s="24">
        <f t="shared" si="19"/>
        <v>306088.48</v>
      </c>
      <c r="I97" s="24">
        <f>+I98+I99</f>
        <v>101598.06</v>
      </c>
      <c r="J97" s="24">
        <f>+J98+J99</f>
        <v>223692.14</v>
      </c>
      <c r="K97" s="49">
        <f t="shared" si="18"/>
        <v>3802996.6700000004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345890.56</v>
      </c>
      <c r="C98" s="24">
        <f t="shared" si="20"/>
        <v>506319.96</v>
      </c>
      <c r="D98" s="24">
        <f t="shared" si="20"/>
        <v>677889.0499999999</v>
      </c>
      <c r="E98" s="24">
        <f t="shared" si="20"/>
        <v>289556.63</v>
      </c>
      <c r="F98" s="24">
        <f t="shared" si="20"/>
        <v>525580.82</v>
      </c>
      <c r="G98" s="24">
        <f t="shared" si="20"/>
        <v>693209.2699999999</v>
      </c>
      <c r="H98" s="24">
        <f t="shared" si="20"/>
        <v>288339.74</v>
      </c>
      <c r="I98" s="24">
        <f t="shared" si="20"/>
        <v>101598.06</v>
      </c>
      <c r="J98" s="24">
        <f t="shared" si="20"/>
        <v>211525.95</v>
      </c>
      <c r="K98" s="49">
        <f t="shared" si="18"/>
        <v>3639910.0399999996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16993.13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17748.74</v>
      </c>
      <c r="I99" s="19">
        <f t="shared" si="21"/>
        <v>0</v>
      </c>
      <c r="J99" s="24">
        <f t="shared" si="21"/>
        <v>12166.189999999999</v>
      </c>
      <c r="K99" s="49">
        <f t="shared" si="18"/>
        <v>163086.63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3802996.6700000013</v>
      </c>
      <c r="L105" s="55"/>
    </row>
    <row r="106" spans="1:11" ht="18.75" customHeight="1">
      <c r="A106" s="26" t="s">
        <v>78</v>
      </c>
      <c r="B106" s="27">
        <v>44073.86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44073.86</v>
      </c>
    </row>
    <row r="107" spans="1:11" ht="18.75" customHeight="1">
      <c r="A107" s="26" t="s">
        <v>79</v>
      </c>
      <c r="B107" s="27">
        <v>318809.83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318809.83</v>
      </c>
    </row>
    <row r="108" spans="1:11" ht="18.75" customHeight="1">
      <c r="A108" s="26" t="s">
        <v>80</v>
      </c>
      <c r="B108" s="41">
        <v>0</v>
      </c>
      <c r="C108" s="27">
        <f>+C97</f>
        <v>529033.86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529033.86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700798.97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700798.97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310955.43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310955.43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65463.31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65463.31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92632.94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92632.94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138135.96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138135.96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250188.71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250188.71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198864.2</v>
      </c>
      <c r="H115" s="41">
        <v>0</v>
      </c>
      <c r="I115" s="41">
        <v>0</v>
      </c>
      <c r="J115" s="41">
        <v>0</v>
      </c>
      <c r="K115" s="42">
        <f t="shared" si="22"/>
        <v>198864.2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22631.97</v>
      </c>
      <c r="H116" s="41">
        <v>0</v>
      </c>
      <c r="I116" s="41">
        <v>0</v>
      </c>
      <c r="J116" s="41">
        <v>0</v>
      </c>
      <c r="K116" s="42">
        <f t="shared" si="22"/>
        <v>22631.97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121118.74</v>
      </c>
      <c r="H117" s="41">
        <v>0</v>
      </c>
      <c r="I117" s="41">
        <v>0</v>
      </c>
      <c r="J117" s="41">
        <v>0</v>
      </c>
      <c r="K117" s="42">
        <f t="shared" si="22"/>
        <v>121118.74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102794.93</v>
      </c>
      <c r="H118" s="41">
        <v>0</v>
      </c>
      <c r="I118" s="41">
        <v>0</v>
      </c>
      <c r="J118" s="41">
        <v>0</v>
      </c>
      <c r="K118" s="42">
        <f t="shared" si="22"/>
        <v>102794.93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276115.28</v>
      </c>
      <c r="H119" s="41">
        <v>0</v>
      </c>
      <c r="I119" s="41">
        <v>0</v>
      </c>
      <c r="J119" s="41">
        <v>0</v>
      </c>
      <c r="K119" s="42">
        <f t="shared" si="22"/>
        <v>276115.28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121128.89</v>
      </c>
      <c r="I120" s="41">
        <v>0</v>
      </c>
      <c r="J120" s="41">
        <v>0</v>
      </c>
      <c r="K120" s="42">
        <f t="shared" si="22"/>
        <v>121128.89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184959.59</v>
      </c>
      <c r="I121" s="41">
        <v>0</v>
      </c>
      <c r="J121" s="41">
        <v>0</v>
      </c>
      <c r="K121" s="42">
        <f t="shared" si="22"/>
        <v>184959.59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101598.06</v>
      </c>
      <c r="J122" s="41">
        <v>0</v>
      </c>
      <c r="K122" s="42">
        <f t="shared" si="22"/>
        <v>101598.06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223692.14</v>
      </c>
      <c r="K123" s="45">
        <f t="shared" si="22"/>
        <v>223692.14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2014-07-18T17:55:08Z</dcterms:modified>
  <cp:category/>
  <cp:version/>
  <cp:contentType/>
  <cp:contentStatus/>
</cp:coreProperties>
</file>