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<sst xmlns="http://schemas.openxmlformats.org/spreadsheetml/2006/main" count="127" uniqueCount="127">
  <si>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</si>
  <si>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</si>
  <si>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</si>
  <si>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</si>
  <si>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</si>
  <si>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</si>
  <si>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</si>
  <si>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</si>
  <si>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</si>
  <si>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</si>
  <si>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</si>
  <si>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</si>
  <si>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</si>
  <si>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</si>
  <si>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</si>
  <si>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</si>
  <si>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</si>
  <si>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</si>
  <si>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</si>
  <si>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</si>
  <si>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</si>
  <si>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</si>
  <si>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</si>
  <si>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</si>
  <si>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</si>
  <si>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</si>
  <si>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</si>
  <si>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</si>
  <si>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</si>
  <si>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</si>
  <si>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</si>
  <si>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</si>
  <si>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</si>
  <si>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</si>
  <si>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</si>
  <si>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</si>
  <si>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</si>
  <si>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</si>
  <si>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</si>
  <si>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</si>
  <si>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</si>
  <si>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</si>
  <si>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</si>
  <si>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</si>
  <si>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</si>
  <si>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</si>
  <si>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</si>
  <si>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</si>
  <si>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</si>
  <si>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</si>
  <si>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</si>
  <si>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</si>
  <si>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</si>
  <si>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</si>
  <si>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</si>
  <si>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</si>
  <si>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</si>
  <si>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</si>
  <si>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</si>
  <si>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</si>
  <si>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</si>
  <si>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</si>
  <si>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</si>
  <si>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</si>
  <si>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</si>
  <si>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</si>
  <si>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</si>
  <si>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</si>
  <si>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</si>
  <si>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</si>
  <si>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</si>
  <si>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</si>
  <si>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</si>
  <si>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</si>
  <si>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</si>
  <si>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</si>
  <si>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</si>
  <si>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</si>
  <si>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</si>
  <si>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</si>
  <si>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</si>
  <si>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</si>
  <si>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</si>
  <si>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</si>
  <si>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</si>
  <si>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</si>
  <si>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</si>
  <si>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</si>
  <si>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</si>
  <si>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</si>
  <si>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</si>
  <si>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</si>
  <si>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</si>
  <si>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</si>
  <si>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</si>
  <si>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</si>
  <si>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</si>
  <si>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</si>
  <si>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</si>
  <si>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</si>
  <si>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</si>
  <si>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</si>
  <si>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</si>
  <si>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</si>
  <si>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</si>
  <si>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</si>
  <si>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</si>
  <si>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</si>
  <si>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</si>
  <si>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</si>
  <si>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</si>
  <si>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</si>
  <si>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</si>
  <si>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</si>
  <si>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</si>
  <si>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</si>
  <si>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</si>
  <si>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</si>
  <si>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</si>
  <si>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</si>
  <si>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</si>
  <si>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</si>
  <si>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</si>
  <si>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</si>
  <si>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</si>
  <si>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</si>
  <si>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12/07/14 - VENCIMENTO 18/07/14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</si>
</sst>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8" sqref="A8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295814</v>
      </c>
      <c r="C7" s="9">
        <f t="shared" si="0"/>
        <v>369372</v>
      </c>
      <c r="D7" s="9">
        <f t="shared" si="0"/>
        <v>445535</v>
      </c>
      <c r="E7" s="9">
        <f t="shared" si="0"/>
        <v>253810</v>
      </c>
      <c r="F7" s="9">
        <f t="shared" si="0"/>
        <v>369772</v>
      </c>
      <c r="G7" s="9">
        <f t="shared" si="0"/>
        <v>580428</v>
      </c>
      <c r="H7" s="9">
        <f t="shared" si="0"/>
        <v>227339</v>
      </c>
      <c r="I7" s="9">
        <f t="shared" si="0"/>
        <v>52721</v>
      </c>
      <c r="J7" s="9">
        <f t="shared" si="0"/>
        <v>163426</v>
      </c>
      <c r="K7" s="9">
        <f t="shared" si="0"/>
        <v>2758217</v>
      </c>
      <c r="L7" s="53"/>
    </row>
    <row r="8" spans="1:11" ht="17.25" customHeight="1">
      <c r="A8" s="10" t="s">
        <v>121</v>
      </c>
      <c r="B8" s="11">
        <f>B9+B12+B16</f>
        <v>174365</v>
      </c>
      <c r="C8" s="11">
        <f aca="true" t="shared" si="1" ref="C8:J8">C9+C12+C16</f>
        <v>223056</v>
      </c>
      <c r="D8" s="11">
        <f t="shared" si="1"/>
        <v>255035</v>
      </c>
      <c r="E8" s="11">
        <f t="shared" si="1"/>
        <v>150736</v>
      </c>
      <c r="F8" s="11">
        <f t="shared" si="1"/>
        <v>204943</v>
      </c>
      <c r="G8" s="11">
        <f t="shared" si="1"/>
        <v>308904</v>
      </c>
      <c r="H8" s="11">
        <f t="shared" si="1"/>
        <v>140163</v>
      </c>
      <c r="I8" s="11">
        <f t="shared" si="1"/>
        <v>28211</v>
      </c>
      <c r="J8" s="11">
        <f t="shared" si="1"/>
        <v>92641</v>
      </c>
      <c r="K8" s="11">
        <f>SUM(B8:J8)</f>
        <v>1578054</v>
      </c>
    </row>
    <row r="9" spans="1:11" ht="17.25" customHeight="1">
      <c r="A9" s="15" t="s">
        <v>17</v>
      </c>
      <c r="B9" s="13">
        <f>+B10+B11</f>
        <v>32141</v>
      </c>
      <c r="C9" s="13">
        <f aca="true" t="shared" si="2" ref="C9:J9">+C10+C11</f>
        <v>43819</v>
      </c>
      <c r="D9" s="13">
        <f t="shared" si="2"/>
        <v>45500</v>
      </c>
      <c r="E9" s="13">
        <f t="shared" si="2"/>
        <v>27178</v>
      </c>
      <c r="F9" s="13">
        <f t="shared" si="2"/>
        <v>30171</v>
      </c>
      <c r="G9" s="13">
        <f t="shared" si="2"/>
        <v>34173</v>
      </c>
      <c r="H9" s="13">
        <f t="shared" si="2"/>
        <v>28502</v>
      </c>
      <c r="I9" s="13">
        <f t="shared" si="2"/>
        <v>6563</v>
      </c>
      <c r="J9" s="13">
        <f t="shared" si="2"/>
        <v>14765</v>
      </c>
      <c r="K9" s="11">
        <f>SUM(B9:J9)</f>
        <v>262812</v>
      </c>
    </row>
    <row r="10" spans="1:11" ht="17.25" customHeight="1">
      <c r="A10" s="30" t="s">
        <v>18</v>
      </c>
      <c r="B10" s="13">
        <v>32141</v>
      </c>
      <c r="C10" s="13">
        <v>43819</v>
      </c>
      <c r="D10" s="13">
        <v>45500</v>
      </c>
      <c r="E10" s="13">
        <v>27178</v>
      </c>
      <c r="F10" s="13">
        <v>30171</v>
      </c>
      <c r="G10" s="13">
        <v>34173</v>
      </c>
      <c r="H10" s="13">
        <v>28502</v>
      </c>
      <c r="I10" s="13">
        <v>6563</v>
      </c>
      <c r="J10" s="13">
        <v>14765</v>
      </c>
      <c r="K10" s="11">
        <f>SUM(B10:J10)</f>
        <v>262812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139411</v>
      </c>
      <c r="C12" s="17">
        <f t="shared" si="3"/>
        <v>175483</v>
      </c>
      <c r="D12" s="17">
        <f t="shared" si="3"/>
        <v>205560</v>
      </c>
      <c r="E12" s="17">
        <f t="shared" si="3"/>
        <v>121031</v>
      </c>
      <c r="F12" s="17">
        <f t="shared" si="3"/>
        <v>171365</v>
      </c>
      <c r="G12" s="17">
        <f t="shared" si="3"/>
        <v>269437</v>
      </c>
      <c r="H12" s="17">
        <f t="shared" si="3"/>
        <v>109474</v>
      </c>
      <c r="I12" s="17">
        <f t="shared" si="3"/>
        <v>21092</v>
      </c>
      <c r="J12" s="17">
        <f t="shared" si="3"/>
        <v>76406</v>
      </c>
      <c r="K12" s="11">
        <f aca="true" t="shared" si="4" ref="K12:K27">SUM(B12:J12)</f>
        <v>1289259</v>
      </c>
    </row>
    <row r="13" spans="1:13" ht="17.25" customHeight="1">
      <c r="A13" s="14" t="s">
        <v>20</v>
      </c>
      <c r="B13" s="13">
        <v>64227</v>
      </c>
      <c r="C13" s="13">
        <v>86761</v>
      </c>
      <c r="D13" s="13">
        <v>103547</v>
      </c>
      <c r="E13" s="13">
        <v>60589</v>
      </c>
      <c r="F13" s="13">
        <v>81587</v>
      </c>
      <c r="G13" s="13">
        <v>121390</v>
      </c>
      <c r="H13" s="13">
        <v>49676</v>
      </c>
      <c r="I13" s="13">
        <v>11525</v>
      </c>
      <c r="J13" s="13">
        <v>38470</v>
      </c>
      <c r="K13" s="11">
        <f t="shared" si="4"/>
        <v>617772</v>
      </c>
      <c r="L13" s="53"/>
      <c r="M13" s="54"/>
    </row>
    <row r="14" spans="1:12" ht="17.25" customHeight="1">
      <c r="A14" s="14" t="s">
        <v>21</v>
      </c>
      <c r="B14" s="13">
        <v>65526</v>
      </c>
      <c r="C14" s="13">
        <v>76216</v>
      </c>
      <c r="D14" s="13">
        <v>88285</v>
      </c>
      <c r="E14" s="13">
        <v>52771</v>
      </c>
      <c r="F14" s="13">
        <v>78847</v>
      </c>
      <c r="G14" s="13">
        <v>134313</v>
      </c>
      <c r="H14" s="13">
        <v>53240</v>
      </c>
      <c r="I14" s="13">
        <v>8112</v>
      </c>
      <c r="J14" s="13">
        <v>32759</v>
      </c>
      <c r="K14" s="11">
        <f t="shared" si="4"/>
        <v>590069</v>
      </c>
      <c r="L14" s="53"/>
    </row>
    <row r="15" spans="1:11" ht="17.25" customHeight="1">
      <c r="A15" s="14" t="s">
        <v>22</v>
      </c>
      <c r="B15" s="13">
        <v>9658</v>
      </c>
      <c r="C15" s="13">
        <v>12506</v>
      </c>
      <c r="D15" s="13">
        <v>13728</v>
      </c>
      <c r="E15" s="13">
        <v>7671</v>
      </c>
      <c r="F15" s="13">
        <v>10931</v>
      </c>
      <c r="G15" s="13">
        <v>13734</v>
      </c>
      <c r="H15" s="13">
        <v>6558</v>
      </c>
      <c r="I15" s="13">
        <v>1455</v>
      </c>
      <c r="J15" s="13">
        <v>5177</v>
      </c>
      <c r="K15" s="11">
        <f t="shared" si="4"/>
        <v>81418</v>
      </c>
    </row>
    <row r="16" spans="1:11" ht="17.25" customHeight="1">
      <c r="A16" s="15" t="s">
        <v>117</v>
      </c>
      <c r="B16" s="13">
        <f>B17+B18+B19</f>
        <v>2813</v>
      </c>
      <c r="C16" s="13">
        <f aca="true" t="shared" si="5" ref="C16:J16">C17+C18+C19</f>
        <v>3754</v>
      </c>
      <c r="D16" s="13">
        <f t="shared" si="5"/>
        <v>3975</v>
      </c>
      <c r="E16" s="13">
        <f t="shared" si="5"/>
        <v>2527</v>
      </c>
      <c r="F16" s="13">
        <f t="shared" si="5"/>
        <v>3407</v>
      </c>
      <c r="G16" s="13">
        <f t="shared" si="5"/>
        <v>5294</v>
      </c>
      <c r="H16" s="13">
        <f t="shared" si="5"/>
        <v>2187</v>
      </c>
      <c r="I16" s="13">
        <f t="shared" si="5"/>
        <v>556</v>
      </c>
      <c r="J16" s="13">
        <f t="shared" si="5"/>
        <v>1470</v>
      </c>
      <c r="K16" s="11">
        <f t="shared" si="4"/>
        <v>25983</v>
      </c>
    </row>
    <row r="17" spans="1:11" ht="17.25" customHeight="1">
      <c r="A17" s="14" t="s">
        <v>118</v>
      </c>
      <c r="B17" s="13">
        <v>1907</v>
      </c>
      <c r="C17" s="13">
        <v>2668</v>
      </c>
      <c r="D17" s="13">
        <v>2785</v>
      </c>
      <c r="E17" s="13">
        <v>1776</v>
      </c>
      <c r="F17" s="13">
        <v>2492</v>
      </c>
      <c r="G17" s="13">
        <v>3880</v>
      </c>
      <c r="H17" s="13">
        <v>1564</v>
      </c>
      <c r="I17" s="13">
        <v>403</v>
      </c>
      <c r="J17" s="13">
        <v>1051</v>
      </c>
      <c r="K17" s="11">
        <f t="shared" si="4"/>
        <v>18526</v>
      </c>
    </row>
    <row r="18" spans="1:11" ht="17.25" customHeight="1">
      <c r="A18" s="14" t="s">
        <v>119</v>
      </c>
      <c r="B18" s="13">
        <v>141</v>
      </c>
      <c r="C18" s="13">
        <v>190</v>
      </c>
      <c r="D18" s="13">
        <v>228</v>
      </c>
      <c r="E18" s="13">
        <v>162</v>
      </c>
      <c r="F18" s="13">
        <v>170</v>
      </c>
      <c r="G18" s="13">
        <v>453</v>
      </c>
      <c r="H18" s="13">
        <v>167</v>
      </c>
      <c r="I18" s="13">
        <v>28</v>
      </c>
      <c r="J18" s="13">
        <v>85</v>
      </c>
      <c r="K18" s="11">
        <f t="shared" si="4"/>
        <v>1624</v>
      </c>
    </row>
    <row r="19" spans="1:11" ht="17.25" customHeight="1">
      <c r="A19" s="14" t="s">
        <v>120</v>
      </c>
      <c r="B19" s="13">
        <v>765</v>
      </c>
      <c r="C19" s="13">
        <v>896</v>
      </c>
      <c r="D19" s="13">
        <v>962</v>
      </c>
      <c r="E19" s="13">
        <v>589</v>
      </c>
      <c r="F19" s="13">
        <v>745</v>
      </c>
      <c r="G19" s="13">
        <v>961</v>
      </c>
      <c r="H19" s="13">
        <v>456</v>
      </c>
      <c r="I19" s="13">
        <v>125</v>
      </c>
      <c r="J19" s="13">
        <v>334</v>
      </c>
      <c r="K19" s="11">
        <f t="shared" si="4"/>
        <v>5833</v>
      </c>
    </row>
    <row r="20" spans="1:11" ht="17.25" customHeight="1">
      <c r="A20" s="16" t="s">
        <v>23</v>
      </c>
      <c r="B20" s="11">
        <f>+B21+B22+B23</f>
        <v>95777</v>
      </c>
      <c r="C20" s="11">
        <f aca="true" t="shared" si="6" ref="C20:J20">+C21+C22+C23</f>
        <v>109811</v>
      </c>
      <c r="D20" s="11">
        <f t="shared" si="6"/>
        <v>142052</v>
      </c>
      <c r="E20" s="11">
        <f t="shared" si="6"/>
        <v>77767</v>
      </c>
      <c r="F20" s="11">
        <f t="shared" si="6"/>
        <v>132973</v>
      </c>
      <c r="G20" s="11">
        <f t="shared" si="6"/>
        <v>236253</v>
      </c>
      <c r="H20" s="11">
        <f t="shared" si="6"/>
        <v>70125</v>
      </c>
      <c r="I20" s="11">
        <f t="shared" si="6"/>
        <v>17330</v>
      </c>
      <c r="J20" s="11">
        <f t="shared" si="6"/>
        <v>49359</v>
      </c>
      <c r="K20" s="11">
        <f t="shared" si="4"/>
        <v>931447</v>
      </c>
    </row>
    <row r="21" spans="1:12" ht="17.25" customHeight="1">
      <c r="A21" s="12" t="s">
        <v>24</v>
      </c>
      <c r="B21" s="13">
        <v>48646</v>
      </c>
      <c r="C21" s="13">
        <v>60631</v>
      </c>
      <c r="D21" s="13">
        <v>78936</v>
      </c>
      <c r="E21" s="13">
        <v>43163</v>
      </c>
      <c r="F21" s="13">
        <v>69354</v>
      </c>
      <c r="G21" s="13">
        <v>112335</v>
      </c>
      <c r="H21" s="13">
        <v>36380</v>
      </c>
      <c r="I21" s="13">
        <v>10293</v>
      </c>
      <c r="J21" s="13">
        <v>26534</v>
      </c>
      <c r="K21" s="11">
        <f t="shared" si="4"/>
        <v>486272</v>
      </c>
      <c r="L21" s="53"/>
    </row>
    <row r="22" spans="1:12" ht="17.25" customHeight="1">
      <c r="A22" s="12" t="s">
        <v>25</v>
      </c>
      <c r="B22" s="13">
        <v>41332</v>
      </c>
      <c r="C22" s="13">
        <v>42255</v>
      </c>
      <c r="D22" s="13">
        <v>54705</v>
      </c>
      <c r="E22" s="13">
        <v>30595</v>
      </c>
      <c r="F22" s="13">
        <v>56197</v>
      </c>
      <c r="G22" s="13">
        <v>112994</v>
      </c>
      <c r="H22" s="13">
        <v>30148</v>
      </c>
      <c r="I22" s="13">
        <v>6019</v>
      </c>
      <c r="J22" s="13">
        <v>19754</v>
      </c>
      <c r="K22" s="11">
        <f t="shared" si="4"/>
        <v>393999</v>
      </c>
      <c r="L22" s="53"/>
    </row>
    <row r="23" spans="1:11" ht="17.25" customHeight="1">
      <c r="A23" s="12" t="s">
        <v>26</v>
      </c>
      <c r="B23" s="13">
        <v>5799</v>
      </c>
      <c r="C23" s="13">
        <v>6925</v>
      </c>
      <c r="D23" s="13">
        <v>8411</v>
      </c>
      <c r="E23" s="13">
        <v>4009</v>
      </c>
      <c r="F23" s="13">
        <v>7422</v>
      </c>
      <c r="G23" s="13">
        <v>10924</v>
      </c>
      <c r="H23" s="13">
        <v>3597</v>
      </c>
      <c r="I23" s="13">
        <v>1018</v>
      </c>
      <c r="J23" s="13">
        <v>3071</v>
      </c>
      <c r="K23" s="11">
        <f t="shared" si="4"/>
        <v>51176</v>
      </c>
    </row>
    <row r="24" spans="1:11" ht="17.25" customHeight="1">
      <c r="A24" s="16" t="s">
        <v>27</v>
      </c>
      <c r="B24" s="13">
        <v>25672</v>
      </c>
      <c r="C24" s="13">
        <v>36505</v>
      </c>
      <c r="D24" s="13">
        <v>48448</v>
      </c>
      <c r="E24" s="13">
        <v>25307</v>
      </c>
      <c r="F24" s="13">
        <v>31856</v>
      </c>
      <c r="G24" s="13">
        <v>35271</v>
      </c>
      <c r="H24" s="13">
        <v>15634</v>
      </c>
      <c r="I24" s="13">
        <v>7180</v>
      </c>
      <c r="J24" s="13">
        <v>21426</v>
      </c>
      <c r="K24" s="11">
        <f t="shared" si="4"/>
        <v>247299</v>
      </c>
    </row>
    <row r="25" spans="1:12" ht="17.25" customHeight="1">
      <c r="A25" s="12" t="s">
        <v>28</v>
      </c>
      <c r="B25" s="13">
        <v>16430</v>
      </c>
      <c r="C25" s="13">
        <v>23363</v>
      </c>
      <c r="D25" s="13">
        <v>31007</v>
      </c>
      <c r="E25" s="13">
        <v>16196</v>
      </c>
      <c r="F25" s="13">
        <v>20388</v>
      </c>
      <c r="G25" s="13">
        <v>22573</v>
      </c>
      <c r="H25" s="13">
        <v>10006</v>
      </c>
      <c r="I25" s="13">
        <v>4595</v>
      </c>
      <c r="J25" s="13">
        <v>13713</v>
      </c>
      <c r="K25" s="11">
        <f t="shared" si="4"/>
        <v>158271</v>
      </c>
      <c r="L25" s="53"/>
    </row>
    <row r="26" spans="1:12" ht="17.25" customHeight="1">
      <c r="A26" s="12" t="s">
        <v>29</v>
      </c>
      <c r="B26" s="13">
        <v>9242</v>
      </c>
      <c r="C26" s="13">
        <v>13142</v>
      </c>
      <c r="D26" s="13">
        <v>17441</v>
      </c>
      <c r="E26" s="13">
        <v>9111</v>
      </c>
      <c r="F26" s="13">
        <v>11468</v>
      </c>
      <c r="G26" s="13">
        <v>12698</v>
      </c>
      <c r="H26" s="13">
        <v>5628</v>
      </c>
      <c r="I26" s="13">
        <v>2585</v>
      </c>
      <c r="J26" s="13">
        <v>7713</v>
      </c>
      <c r="K26" s="11">
        <f t="shared" si="4"/>
        <v>89028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1417</v>
      </c>
      <c r="I27" s="11">
        <v>0</v>
      </c>
      <c r="J27" s="11">
        <v>0</v>
      </c>
      <c r="K27" s="11">
        <f t="shared" si="4"/>
        <v>1417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24209.09</v>
      </c>
      <c r="I35" s="19">
        <v>0</v>
      </c>
      <c r="J35" s="19">
        <v>0</v>
      </c>
      <c r="K35" s="23">
        <f>SUM(B35:J35)</f>
        <v>24209.09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730999.38</v>
      </c>
      <c r="C47" s="22">
        <f aca="true" t="shared" si="9" ref="C47:H47">+C48+C56</f>
        <v>1039634.17</v>
      </c>
      <c r="D47" s="22">
        <f t="shared" si="9"/>
        <v>1416409.74</v>
      </c>
      <c r="E47" s="22">
        <f t="shared" si="9"/>
        <v>690441.9600000001</v>
      </c>
      <c r="F47" s="22">
        <f t="shared" si="9"/>
        <v>967086.65</v>
      </c>
      <c r="G47" s="22">
        <f t="shared" si="9"/>
        <v>1306070.05</v>
      </c>
      <c r="H47" s="22">
        <f t="shared" si="9"/>
        <v>615806.9299999999</v>
      </c>
      <c r="I47" s="22">
        <f>+I48+I56</f>
        <v>236226.98</v>
      </c>
      <c r="J47" s="22">
        <f>+J48+J56</f>
        <v>447338.39999999997</v>
      </c>
      <c r="K47" s="22">
        <f>SUM(B47:J47)</f>
        <v>7450014.260000001</v>
      </c>
    </row>
    <row r="48" spans="1:11" ht="17.25" customHeight="1">
      <c r="A48" s="16" t="s">
        <v>48</v>
      </c>
      <c r="B48" s="23">
        <f>SUM(B49:B55)</f>
        <v>714006.25</v>
      </c>
      <c r="C48" s="23">
        <f aca="true" t="shared" si="10" ref="C48:H48">SUM(C49:C55)</f>
        <v>1016920.27</v>
      </c>
      <c r="D48" s="23">
        <f t="shared" si="10"/>
        <v>1393499.82</v>
      </c>
      <c r="E48" s="23">
        <f t="shared" si="10"/>
        <v>669043.16</v>
      </c>
      <c r="F48" s="23">
        <f t="shared" si="10"/>
        <v>946246.55</v>
      </c>
      <c r="G48" s="23">
        <f t="shared" si="10"/>
        <v>1277754.2</v>
      </c>
      <c r="H48" s="23">
        <f t="shared" si="10"/>
        <v>598058.19</v>
      </c>
      <c r="I48" s="23">
        <f>SUM(I49:I55)</f>
        <v>236226.98</v>
      </c>
      <c r="J48" s="23">
        <f>SUM(J49:J55)</f>
        <v>434173.85</v>
      </c>
      <c r="K48" s="23">
        <f aca="true" t="shared" si="11" ref="K48:K56">SUM(B48:J48)</f>
        <v>7285929.27</v>
      </c>
    </row>
    <row r="49" spans="1:11" ht="17.25" customHeight="1">
      <c r="A49" s="35" t="s">
        <v>49</v>
      </c>
      <c r="B49" s="23">
        <f aca="true" t="shared" si="12" ref="B49:H49">ROUND(B30*B7,2)</f>
        <v>714006.25</v>
      </c>
      <c r="C49" s="23">
        <f t="shared" si="12"/>
        <v>1014664.88</v>
      </c>
      <c r="D49" s="23">
        <f t="shared" si="12"/>
        <v>1393499.82</v>
      </c>
      <c r="E49" s="23">
        <f t="shared" si="12"/>
        <v>669043.16</v>
      </c>
      <c r="F49" s="23">
        <f t="shared" si="12"/>
        <v>946246.55</v>
      </c>
      <c r="G49" s="23">
        <f t="shared" si="12"/>
        <v>1277754.2</v>
      </c>
      <c r="H49" s="23">
        <f t="shared" si="12"/>
        <v>573849.1</v>
      </c>
      <c r="I49" s="23">
        <f>ROUND(I30*I7,2)</f>
        <v>236226.98</v>
      </c>
      <c r="J49" s="23">
        <f>ROUND(J30*J7,2)</f>
        <v>434173.85</v>
      </c>
      <c r="K49" s="23">
        <f t="shared" si="11"/>
        <v>7259464.79</v>
      </c>
    </row>
    <row r="50" spans="1:11" ht="17.25" customHeight="1">
      <c r="A50" s="35" t="s">
        <v>50</v>
      </c>
      <c r="B50" s="19">
        <v>0</v>
      </c>
      <c r="C50" s="23">
        <f>ROUND(C31*C7,2)</f>
        <v>2255.39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2255.39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24209.09</v>
      </c>
      <c r="I53" s="32">
        <f>+I35</f>
        <v>0</v>
      </c>
      <c r="J53" s="32">
        <f>+J35</f>
        <v>0</v>
      </c>
      <c r="K53" s="23">
        <f t="shared" si="11"/>
        <v>24209.09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16993.13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17748.74</v>
      </c>
      <c r="I56" s="19">
        <v>0</v>
      </c>
      <c r="J56" s="37">
        <v>13164.55</v>
      </c>
      <c r="K56" s="37">
        <f t="shared" si="11"/>
        <v>164084.99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-96423</v>
      </c>
      <c r="C60" s="36">
        <f t="shared" si="13"/>
        <v>-131650.67</v>
      </c>
      <c r="D60" s="36">
        <f t="shared" si="13"/>
        <v>-137592.93</v>
      </c>
      <c r="E60" s="36">
        <f t="shared" si="13"/>
        <v>-88128.66</v>
      </c>
      <c r="F60" s="36">
        <f t="shared" si="13"/>
        <v>-90893.65</v>
      </c>
      <c r="G60" s="36">
        <f t="shared" si="13"/>
        <v>-102544.18</v>
      </c>
      <c r="H60" s="36">
        <f t="shared" si="13"/>
        <v>-85506</v>
      </c>
      <c r="I60" s="36">
        <f t="shared" si="13"/>
        <v>-24649.45</v>
      </c>
      <c r="J60" s="36">
        <f t="shared" si="13"/>
        <v>-53300.72</v>
      </c>
      <c r="K60" s="36">
        <f>SUM(B60:J60)</f>
        <v>-810689.26</v>
      </c>
    </row>
    <row r="61" spans="1:11" ht="18.75" customHeight="1">
      <c r="A61" s="16" t="s">
        <v>82</v>
      </c>
      <c r="B61" s="36">
        <f aca="true" t="shared" si="14" ref="B61:J61">B62+B63+B64+B65+B66+B67</f>
        <v>-96423</v>
      </c>
      <c r="C61" s="36">
        <f t="shared" si="14"/>
        <v>-131457</v>
      </c>
      <c r="D61" s="36">
        <f t="shared" si="14"/>
        <v>-136500</v>
      </c>
      <c r="E61" s="36">
        <f t="shared" si="14"/>
        <v>-81534</v>
      </c>
      <c r="F61" s="36">
        <f t="shared" si="14"/>
        <v>-90513</v>
      </c>
      <c r="G61" s="36">
        <f t="shared" si="14"/>
        <v>-102519</v>
      </c>
      <c r="H61" s="36">
        <f t="shared" si="14"/>
        <v>-85506</v>
      </c>
      <c r="I61" s="36">
        <f t="shared" si="14"/>
        <v>-19689</v>
      </c>
      <c r="J61" s="36">
        <f t="shared" si="14"/>
        <v>-44295</v>
      </c>
      <c r="K61" s="36">
        <f aca="true" t="shared" si="15" ref="K61:K92">SUM(B61:J61)</f>
        <v>-788436</v>
      </c>
    </row>
    <row r="62" spans="1:11" ht="18.75" customHeight="1">
      <c r="A62" s="12" t="s">
        <v>83</v>
      </c>
      <c r="B62" s="36">
        <f>-ROUND(B9*$D$3,2)</f>
        <v>-96423</v>
      </c>
      <c r="C62" s="36">
        <f aca="true" t="shared" si="16" ref="C62:J62">-ROUND(C9*$D$3,2)</f>
        <v>-131457</v>
      </c>
      <c r="D62" s="36">
        <f t="shared" si="16"/>
        <v>-136500</v>
      </c>
      <c r="E62" s="36">
        <f t="shared" si="16"/>
        <v>-81534</v>
      </c>
      <c r="F62" s="36">
        <f t="shared" si="16"/>
        <v>-90513</v>
      </c>
      <c r="G62" s="36">
        <f t="shared" si="16"/>
        <v>-102519</v>
      </c>
      <c r="H62" s="36">
        <f t="shared" si="16"/>
        <v>-85506</v>
      </c>
      <c r="I62" s="36">
        <f t="shared" si="16"/>
        <v>-19689</v>
      </c>
      <c r="J62" s="36">
        <f t="shared" si="16"/>
        <v>-44295</v>
      </c>
      <c r="K62" s="36">
        <f t="shared" si="15"/>
        <v>-788436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f t="shared" si="15"/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0</v>
      </c>
      <c r="C68" s="36">
        <f t="shared" si="17"/>
        <v>-193.67</v>
      </c>
      <c r="D68" s="36">
        <f t="shared" si="17"/>
        <v>-1092.93</v>
      </c>
      <c r="E68" s="36">
        <f t="shared" si="17"/>
        <v>-6594.66</v>
      </c>
      <c r="F68" s="36">
        <f t="shared" si="17"/>
        <v>-380.65</v>
      </c>
      <c r="G68" s="36">
        <f t="shared" si="17"/>
        <v>-25.18</v>
      </c>
      <c r="H68" s="36">
        <f t="shared" si="17"/>
        <v>0</v>
      </c>
      <c r="I68" s="36">
        <f t="shared" si="17"/>
        <v>-4960.45</v>
      </c>
      <c r="J68" s="36">
        <f t="shared" si="17"/>
        <v>-8007.36</v>
      </c>
      <c r="K68" s="36">
        <f t="shared" si="15"/>
        <v>-21254.9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-863.99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-863.99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66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-5730.67</v>
      </c>
      <c r="F92" s="19">
        <v>0</v>
      </c>
      <c r="G92" s="19">
        <v>0</v>
      </c>
      <c r="H92" s="19">
        <v>0</v>
      </c>
      <c r="I92" s="49">
        <v>-2976.46</v>
      </c>
      <c r="J92" s="49">
        <v>-8007.36</v>
      </c>
      <c r="K92" s="49">
        <f t="shared" si="15"/>
        <v>-16714.49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634576.38</v>
      </c>
      <c r="C97" s="24">
        <f t="shared" si="19"/>
        <v>907983.5</v>
      </c>
      <c r="D97" s="24">
        <f t="shared" si="19"/>
        <v>1278816.81</v>
      </c>
      <c r="E97" s="24">
        <f t="shared" si="19"/>
        <v>602313.3</v>
      </c>
      <c r="F97" s="24">
        <f t="shared" si="19"/>
        <v>876193</v>
      </c>
      <c r="G97" s="24">
        <f t="shared" si="19"/>
        <v>1203525.87</v>
      </c>
      <c r="H97" s="24">
        <f t="shared" si="19"/>
        <v>530300.9299999999</v>
      </c>
      <c r="I97" s="24">
        <f>+I98+I99</f>
        <v>211577.53</v>
      </c>
      <c r="J97" s="24">
        <f>+J98+J99</f>
        <v>394037.68</v>
      </c>
      <c r="K97" s="49">
        <f t="shared" si="18"/>
        <v>6639325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617583.25</v>
      </c>
      <c r="C98" s="24">
        <f t="shared" si="20"/>
        <v>885269.6</v>
      </c>
      <c r="D98" s="24">
        <f t="shared" si="20"/>
        <v>1255906.8900000001</v>
      </c>
      <c r="E98" s="24">
        <f t="shared" si="20"/>
        <v>580914.5</v>
      </c>
      <c r="F98" s="24">
        <f t="shared" si="20"/>
        <v>855352.9</v>
      </c>
      <c r="G98" s="24">
        <f t="shared" si="20"/>
        <v>1175210.02</v>
      </c>
      <c r="H98" s="24">
        <f t="shared" si="20"/>
        <v>512552.18999999994</v>
      </c>
      <c r="I98" s="24">
        <f t="shared" si="20"/>
        <v>211577.53</v>
      </c>
      <c r="J98" s="24">
        <f t="shared" si="20"/>
        <v>381871.49</v>
      </c>
      <c r="K98" s="49">
        <f t="shared" si="18"/>
        <v>6476238.37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16993.13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17748.74</v>
      </c>
      <c r="I99" s="19">
        <f t="shared" si="21"/>
        <v>0</v>
      </c>
      <c r="J99" s="24">
        <f t="shared" si="21"/>
        <v>12166.189999999999</v>
      </c>
      <c r="K99" s="49">
        <f t="shared" si="18"/>
        <v>163086.63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6639325.02</v>
      </c>
      <c r="L105" s="55"/>
    </row>
    <row r="106" spans="1:11" ht="18.75" customHeight="1">
      <c r="A106" s="26" t="s">
        <v>78</v>
      </c>
      <c r="B106" s="27">
        <v>77030.19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77030.19</v>
      </c>
    </row>
    <row r="107" spans="1:11" ht="18.75" customHeight="1">
      <c r="A107" s="26" t="s">
        <v>79</v>
      </c>
      <c r="B107" s="27">
        <v>557546.2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557546.2</v>
      </c>
    </row>
    <row r="108" spans="1:11" ht="18.75" customHeight="1">
      <c r="A108" s="26" t="s">
        <v>80</v>
      </c>
      <c r="B108" s="41">
        <v>0</v>
      </c>
      <c r="C108" s="27">
        <f>+C97</f>
        <v>907983.5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907983.5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1278816.81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1278816.81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602313.3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602313.3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104970.01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104970.01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148529.3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148529.3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221106.62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221106.62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401587.06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401587.06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337169.22</v>
      </c>
      <c r="H115" s="41">
        <v>0</v>
      </c>
      <c r="I115" s="41">
        <v>0</v>
      </c>
      <c r="J115" s="41">
        <v>0</v>
      </c>
      <c r="K115" s="42">
        <f t="shared" si="22"/>
        <v>337169.22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32271.98</v>
      </c>
      <c r="H116" s="41">
        <v>0</v>
      </c>
      <c r="I116" s="41">
        <v>0</v>
      </c>
      <c r="J116" s="41">
        <v>0</v>
      </c>
      <c r="K116" s="42">
        <f t="shared" si="22"/>
        <v>32271.98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207294.71</v>
      </c>
      <c r="H117" s="41">
        <v>0</v>
      </c>
      <c r="I117" s="41">
        <v>0</v>
      </c>
      <c r="J117" s="41">
        <v>0</v>
      </c>
      <c r="K117" s="42">
        <f t="shared" si="22"/>
        <v>207294.71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160691.69</v>
      </c>
      <c r="H118" s="41">
        <v>0</v>
      </c>
      <c r="I118" s="41">
        <v>0</v>
      </c>
      <c r="J118" s="41">
        <v>0</v>
      </c>
      <c r="K118" s="42">
        <f t="shared" si="22"/>
        <v>160691.69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466098.29</v>
      </c>
      <c r="H119" s="41">
        <v>0</v>
      </c>
      <c r="I119" s="41">
        <v>0</v>
      </c>
      <c r="J119" s="41">
        <v>0</v>
      </c>
      <c r="K119" s="42">
        <f t="shared" si="22"/>
        <v>466098.29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210073.97</v>
      </c>
      <c r="I120" s="41">
        <v>0</v>
      </c>
      <c r="J120" s="41">
        <v>0</v>
      </c>
      <c r="K120" s="42">
        <f t="shared" si="22"/>
        <v>210073.97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320226.96</v>
      </c>
      <c r="I121" s="41">
        <v>0</v>
      </c>
      <c r="J121" s="41">
        <v>0</v>
      </c>
      <c r="K121" s="42">
        <f t="shared" si="22"/>
        <v>320226.96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211577.53</v>
      </c>
      <c r="J122" s="41">
        <v>0</v>
      </c>
      <c r="K122" s="42">
        <f t="shared" si="22"/>
        <v>211577.53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394037.68</v>
      </c>
      <c r="K123" s="45">
        <f t="shared" si="22"/>
        <v>394037.68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2014-07-18T17:46:41Z</dcterms:modified>
  <cp:category/>
  <cp:version/>
  <cp:contentType/>
  <cp:contentStatus/>
</cp:coreProperties>
</file>