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<sst xmlns="http://schemas.openxmlformats.org/spreadsheetml/2006/main" count="127" uniqueCount="127">
  <si>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</si>
  <si>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</si>
  <si>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</si>
  <si>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</si>
  <si>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</si>
  <si>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</si>
  <si>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</si>
  <si>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</si>
  <si>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</si>
  <si>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</si>
  <si>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</si>
  <si>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</si>
  <si>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</si>
  <si>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</si>
  <si>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</si>
  <si>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</si>
  <si>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</si>
  <si>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</si>
  <si>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</si>
  <si>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</si>
  <si>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</si>
  <si>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</si>
  <si>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</si>
  <si>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</si>
  <si>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</si>
  <si>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</si>
  <si>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</si>
  <si>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</si>
  <si>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</si>
  <si>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</si>
  <si>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</si>
  <si>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</si>
  <si>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</si>
  <si>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</si>
  <si>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</si>
  <si>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</si>
  <si>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</si>
  <si>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</si>
  <si>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</si>
  <si>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</si>
  <si>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</si>
  <si>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</si>
  <si>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</si>
  <si>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</si>
  <si>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</si>
  <si>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</si>
  <si>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</si>
  <si>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</si>
  <si>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</si>
  <si>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</si>
  <si>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</si>
  <si>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</si>
  <si>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</si>
  <si>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</si>
  <si>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</si>
  <si>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</si>
  <si>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</si>
  <si>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</si>
  <si>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</si>
  <si>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</si>
  <si>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</si>
  <si>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</si>
  <si>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</si>
  <si>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</si>
  <si>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</si>
  <si>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</si>
  <si>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</si>
  <si>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</si>
  <si>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</si>
  <si>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</si>
  <si>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</si>
  <si>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</si>
  <si>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</si>
  <si>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</si>
  <si>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</si>
  <si>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</si>
  <si>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</si>
  <si>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</si>
  <si>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</si>
  <si>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</si>
  <si>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</si>
  <si>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</si>
  <si>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</si>
  <si>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</si>
  <si>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</si>
  <si>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</si>
  <si>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</si>
  <si>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</si>
  <si>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</si>
  <si>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</si>
  <si>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</si>
  <si>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</si>
  <si>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</si>
  <si>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</si>
  <si>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</si>
  <si>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</si>
  <si>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</si>
  <si>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</si>
  <si>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</si>
  <si>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</si>
  <si>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</si>
  <si>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</si>
  <si>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</si>
  <si>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</si>
  <si>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</si>
  <si>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</si>
  <si>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</si>
  <si>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</si>
  <si>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</si>
  <si>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</si>
  <si>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</si>
  <si>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</si>
  <si>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</si>
  <si>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</si>
  <si>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</si>
  <si>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</si>
  <si>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</si>
  <si>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</si>
  <si>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</si>
  <si>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</si>
  <si>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</si>
  <si>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</si>
  <si>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</si>
  <si>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</si>
  <si>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</si>
  <si>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</si>
  <si>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09/07/14 - VENCIMENTO 16/07/14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</si>
</sst>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7" sqref="A7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200112</v>
      </c>
      <c r="C7" s="9">
        <f t="shared" si="0"/>
        <v>250664</v>
      </c>
      <c r="D7" s="9">
        <f t="shared" si="0"/>
        <v>307488</v>
      </c>
      <c r="E7" s="9">
        <f t="shared" si="0"/>
        <v>166583</v>
      </c>
      <c r="F7" s="9">
        <f t="shared" si="0"/>
        <v>271109</v>
      </c>
      <c r="G7" s="9">
        <f t="shared" si="0"/>
        <v>411298</v>
      </c>
      <c r="H7" s="9">
        <f t="shared" si="0"/>
        <v>159309</v>
      </c>
      <c r="I7" s="9">
        <f t="shared" si="0"/>
        <v>32765</v>
      </c>
      <c r="J7" s="9">
        <f t="shared" si="0"/>
        <v>120201</v>
      </c>
      <c r="K7" s="9">
        <f t="shared" si="0"/>
        <v>1919529</v>
      </c>
      <c r="L7" s="53"/>
    </row>
    <row r="8" spans="1:11" ht="17.25" customHeight="1">
      <c r="A8" s="10" t="s">
        <v>121</v>
      </c>
      <c r="B8" s="11">
        <f>B9+B12+B16</f>
        <v>113616</v>
      </c>
      <c r="C8" s="11">
        <f aca="true" t="shared" si="1" ref="C8:J8">C9+C12+C16</f>
        <v>145922</v>
      </c>
      <c r="D8" s="11">
        <f t="shared" si="1"/>
        <v>170597</v>
      </c>
      <c r="E8" s="11">
        <f t="shared" si="1"/>
        <v>96277</v>
      </c>
      <c r="F8" s="11">
        <f t="shared" si="1"/>
        <v>141873</v>
      </c>
      <c r="G8" s="11">
        <f t="shared" si="1"/>
        <v>213698</v>
      </c>
      <c r="H8" s="11">
        <f t="shared" si="1"/>
        <v>96947</v>
      </c>
      <c r="I8" s="11">
        <f t="shared" si="1"/>
        <v>16518</v>
      </c>
      <c r="J8" s="11">
        <f t="shared" si="1"/>
        <v>65875</v>
      </c>
      <c r="K8" s="11">
        <f>SUM(B8:J8)</f>
        <v>1061323</v>
      </c>
    </row>
    <row r="9" spans="1:11" ht="17.25" customHeight="1">
      <c r="A9" s="15" t="s">
        <v>17</v>
      </c>
      <c r="B9" s="13">
        <f>+B10+B11</f>
        <v>22495</v>
      </c>
      <c r="C9" s="13">
        <f aca="true" t="shared" si="2" ref="C9:J9">+C10+C11</f>
        <v>29107</v>
      </c>
      <c r="D9" s="13">
        <f t="shared" si="2"/>
        <v>31636</v>
      </c>
      <c r="E9" s="13">
        <f t="shared" si="2"/>
        <v>18352</v>
      </c>
      <c r="F9" s="13">
        <f t="shared" si="2"/>
        <v>23460</v>
      </c>
      <c r="G9" s="13">
        <f t="shared" si="2"/>
        <v>26156</v>
      </c>
      <c r="H9" s="13">
        <f t="shared" si="2"/>
        <v>21179</v>
      </c>
      <c r="I9" s="13">
        <f t="shared" si="2"/>
        <v>3888</v>
      </c>
      <c r="J9" s="13">
        <f t="shared" si="2"/>
        <v>11300</v>
      </c>
      <c r="K9" s="11">
        <f>SUM(B9:J9)</f>
        <v>187573</v>
      </c>
    </row>
    <row r="10" spans="1:11" ht="17.25" customHeight="1">
      <c r="A10" s="30" t="s">
        <v>18</v>
      </c>
      <c r="B10" s="13">
        <v>22495</v>
      </c>
      <c r="C10" s="13">
        <v>29107</v>
      </c>
      <c r="D10" s="13">
        <v>31636</v>
      </c>
      <c r="E10" s="13">
        <v>18352</v>
      </c>
      <c r="F10" s="13">
        <v>23460</v>
      </c>
      <c r="G10" s="13">
        <v>26156</v>
      </c>
      <c r="H10" s="13">
        <v>21179</v>
      </c>
      <c r="I10" s="13">
        <v>3888</v>
      </c>
      <c r="J10" s="13">
        <v>11300</v>
      </c>
      <c r="K10" s="11">
        <f>SUM(B10:J10)</f>
        <v>187573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88833</v>
      </c>
      <c r="C12" s="17">
        <f t="shared" si="3"/>
        <v>113941</v>
      </c>
      <c r="D12" s="17">
        <f t="shared" si="3"/>
        <v>135749</v>
      </c>
      <c r="E12" s="17">
        <f t="shared" si="3"/>
        <v>76027</v>
      </c>
      <c r="F12" s="17">
        <f t="shared" si="3"/>
        <v>115572</v>
      </c>
      <c r="G12" s="17">
        <f t="shared" si="3"/>
        <v>183228</v>
      </c>
      <c r="H12" s="17">
        <f t="shared" si="3"/>
        <v>73989</v>
      </c>
      <c r="I12" s="17">
        <f t="shared" si="3"/>
        <v>12239</v>
      </c>
      <c r="J12" s="17">
        <f t="shared" si="3"/>
        <v>53405</v>
      </c>
      <c r="K12" s="11">
        <f aca="true" t="shared" si="4" ref="K12:K27">SUM(B12:J12)</f>
        <v>852983</v>
      </c>
    </row>
    <row r="13" spans="1:13" ht="17.25" customHeight="1">
      <c r="A13" s="14" t="s">
        <v>20</v>
      </c>
      <c r="B13" s="13">
        <v>36584</v>
      </c>
      <c r="C13" s="13">
        <v>51167</v>
      </c>
      <c r="D13" s="13">
        <v>62081</v>
      </c>
      <c r="E13" s="13">
        <v>34964</v>
      </c>
      <c r="F13" s="13">
        <v>50242</v>
      </c>
      <c r="G13" s="13">
        <v>74932</v>
      </c>
      <c r="H13" s="13">
        <v>30345</v>
      </c>
      <c r="I13" s="13">
        <v>6149</v>
      </c>
      <c r="J13" s="13">
        <v>24946</v>
      </c>
      <c r="K13" s="11">
        <f t="shared" si="4"/>
        <v>371410</v>
      </c>
      <c r="L13" s="53"/>
      <c r="M13" s="54"/>
    </row>
    <row r="14" spans="1:12" ht="17.25" customHeight="1">
      <c r="A14" s="14" t="s">
        <v>21</v>
      </c>
      <c r="B14" s="13">
        <v>46019</v>
      </c>
      <c r="C14" s="13">
        <v>54660</v>
      </c>
      <c r="D14" s="13">
        <v>64769</v>
      </c>
      <c r="E14" s="13">
        <v>36154</v>
      </c>
      <c r="F14" s="13">
        <v>57554</v>
      </c>
      <c r="G14" s="13">
        <v>98577</v>
      </c>
      <c r="H14" s="13">
        <v>38669</v>
      </c>
      <c r="I14" s="13">
        <v>5255</v>
      </c>
      <c r="J14" s="13">
        <v>24841</v>
      </c>
      <c r="K14" s="11">
        <f t="shared" si="4"/>
        <v>426498</v>
      </c>
      <c r="L14" s="53"/>
    </row>
    <row r="15" spans="1:11" ht="17.25" customHeight="1">
      <c r="A15" s="14" t="s">
        <v>22</v>
      </c>
      <c r="B15" s="13">
        <v>6230</v>
      </c>
      <c r="C15" s="13">
        <v>8114</v>
      </c>
      <c r="D15" s="13">
        <v>8899</v>
      </c>
      <c r="E15" s="13">
        <v>4909</v>
      </c>
      <c r="F15" s="13">
        <v>7776</v>
      </c>
      <c r="G15" s="13">
        <v>9719</v>
      </c>
      <c r="H15" s="13">
        <v>4975</v>
      </c>
      <c r="I15" s="13">
        <v>835</v>
      </c>
      <c r="J15" s="13">
        <v>3618</v>
      </c>
      <c r="K15" s="11">
        <f t="shared" si="4"/>
        <v>55075</v>
      </c>
    </row>
    <row r="16" spans="1:11" ht="17.25" customHeight="1">
      <c r="A16" s="15" t="s">
        <v>117</v>
      </c>
      <c r="B16" s="13">
        <f>B17+B18+B19</f>
        <v>2288</v>
      </c>
      <c r="C16" s="13">
        <f aca="true" t="shared" si="5" ref="C16:J16">C17+C18+C19</f>
        <v>2874</v>
      </c>
      <c r="D16" s="13">
        <f t="shared" si="5"/>
        <v>3212</v>
      </c>
      <c r="E16" s="13">
        <f t="shared" si="5"/>
        <v>1898</v>
      </c>
      <c r="F16" s="13">
        <f t="shared" si="5"/>
        <v>2841</v>
      </c>
      <c r="G16" s="13">
        <f t="shared" si="5"/>
        <v>4314</v>
      </c>
      <c r="H16" s="13">
        <f t="shared" si="5"/>
        <v>1779</v>
      </c>
      <c r="I16" s="13">
        <f t="shared" si="5"/>
        <v>391</v>
      </c>
      <c r="J16" s="13">
        <f t="shared" si="5"/>
        <v>1170</v>
      </c>
      <c r="K16" s="11">
        <f t="shared" si="4"/>
        <v>20767</v>
      </c>
    </row>
    <row r="17" spans="1:11" ht="17.25" customHeight="1">
      <c r="A17" s="14" t="s">
        <v>118</v>
      </c>
      <c r="B17" s="13">
        <v>1444</v>
      </c>
      <c r="C17" s="13">
        <v>1781</v>
      </c>
      <c r="D17" s="13">
        <v>2053</v>
      </c>
      <c r="E17" s="13">
        <v>1329</v>
      </c>
      <c r="F17" s="13">
        <v>1877</v>
      </c>
      <c r="G17" s="13">
        <v>2861</v>
      </c>
      <c r="H17" s="13">
        <v>1210</v>
      </c>
      <c r="I17" s="13">
        <v>286</v>
      </c>
      <c r="J17" s="13">
        <v>783</v>
      </c>
      <c r="K17" s="11">
        <f t="shared" si="4"/>
        <v>13624</v>
      </c>
    </row>
    <row r="18" spans="1:11" ht="17.25" customHeight="1">
      <c r="A18" s="14" t="s">
        <v>119</v>
      </c>
      <c r="B18" s="13">
        <v>76</v>
      </c>
      <c r="C18" s="13">
        <v>119</v>
      </c>
      <c r="D18" s="13">
        <v>153</v>
      </c>
      <c r="E18" s="13">
        <v>93</v>
      </c>
      <c r="F18" s="13">
        <v>137</v>
      </c>
      <c r="G18" s="13">
        <v>328</v>
      </c>
      <c r="H18" s="13">
        <v>108</v>
      </c>
      <c r="I18" s="13">
        <v>8</v>
      </c>
      <c r="J18" s="13">
        <v>54</v>
      </c>
      <c r="K18" s="11">
        <f t="shared" si="4"/>
        <v>1076</v>
      </c>
    </row>
    <row r="19" spans="1:11" ht="17.25" customHeight="1">
      <c r="A19" s="14" t="s">
        <v>120</v>
      </c>
      <c r="B19" s="13">
        <v>768</v>
      </c>
      <c r="C19" s="13">
        <v>974</v>
      </c>
      <c r="D19" s="13">
        <v>1006</v>
      </c>
      <c r="E19" s="13">
        <v>476</v>
      </c>
      <c r="F19" s="13">
        <v>827</v>
      </c>
      <c r="G19" s="13">
        <v>1125</v>
      </c>
      <c r="H19" s="13">
        <v>461</v>
      </c>
      <c r="I19" s="13">
        <v>97</v>
      </c>
      <c r="J19" s="13">
        <v>333</v>
      </c>
      <c r="K19" s="11">
        <f t="shared" si="4"/>
        <v>6067</v>
      </c>
    </row>
    <row r="20" spans="1:11" ht="17.25" customHeight="1">
      <c r="A20" s="16" t="s">
        <v>23</v>
      </c>
      <c r="B20" s="11">
        <f>+B21+B22+B23</f>
        <v>67164</v>
      </c>
      <c r="C20" s="11">
        <f aca="true" t="shared" si="6" ref="C20:J20">+C21+C22+C23</f>
        <v>76719</v>
      </c>
      <c r="D20" s="11">
        <f t="shared" si="6"/>
        <v>98850</v>
      </c>
      <c r="E20" s="11">
        <f t="shared" si="6"/>
        <v>51562</v>
      </c>
      <c r="F20" s="11">
        <f t="shared" si="6"/>
        <v>102915</v>
      </c>
      <c r="G20" s="11">
        <f t="shared" si="6"/>
        <v>170269</v>
      </c>
      <c r="H20" s="11">
        <f t="shared" si="6"/>
        <v>50325</v>
      </c>
      <c r="I20" s="11">
        <f t="shared" si="6"/>
        <v>11092</v>
      </c>
      <c r="J20" s="11">
        <f t="shared" si="6"/>
        <v>36147</v>
      </c>
      <c r="K20" s="11">
        <f t="shared" si="4"/>
        <v>665043</v>
      </c>
    </row>
    <row r="21" spans="1:12" ht="17.25" customHeight="1">
      <c r="A21" s="12" t="s">
        <v>24</v>
      </c>
      <c r="B21" s="13">
        <v>33490</v>
      </c>
      <c r="C21" s="13">
        <v>41664</v>
      </c>
      <c r="D21" s="13">
        <v>53439</v>
      </c>
      <c r="E21" s="13">
        <v>28426</v>
      </c>
      <c r="F21" s="13">
        <v>53551</v>
      </c>
      <c r="G21" s="13">
        <v>79997</v>
      </c>
      <c r="H21" s="13">
        <v>26329</v>
      </c>
      <c r="I21" s="13">
        <v>6643</v>
      </c>
      <c r="J21" s="13">
        <v>19120</v>
      </c>
      <c r="K21" s="11">
        <f t="shared" si="4"/>
        <v>342659</v>
      </c>
      <c r="L21" s="53"/>
    </row>
    <row r="22" spans="1:12" ht="17.25" customHeight="1">
      <c r="A22" s="12" t="s">
        <v>25</v>
      </c>
      <c r="B22" s="13">
        <v>29768</v>
      </c>
      <c r="C22" s="13">
        <v>30526</v>
      </c>
      <c r="D22" s="13">
        <v>40142</v>
      </c>
      <c r="E22" s="13">
        <v>20600</v>
      </c>
      <c r="F22" s="13">
        <v>43812</v>
      </c>
      <c r="G22" s="13">
        <v>82471</v>
      </c>
      <c r="H22" s="13">
        <v>21545</v>
      </c>
      <c r="I22" s="13">
        <v>3819</v>
      </c>
      <c r="J22" s="13">
        <v>14886</v>
      </c>
      <c r="K22" s="11">
        <f t="shared" si="4"/>
        <v>287569</v>
      </c>
      <c r="L22" s="53"/>
    </row>
    <row r="23" spans="1:11" ht="17.25" customHeight="1">
      <c r="A23" s="12" t="s">
        <v>26</v>
      </c>
      <c r="B23" s="13">
        <v>3906</v>
      </c>
      <c r="C23" s="13">
        <v>4529</v>
      </c>
      <c r="D23" s="13">
        <v>5269</v>
      </c>
      <c r="E23" s="13">
        <v>2536</v>
      </c>
      <c r="F23" s="13">
        <v>5552</v>
      </c>
      <c r="G23" s="13">
        <v>7801</v>
      </c>
      <c r="H23" s="13">
        <v>2451</v>
      </c>
      <c r="I23" s="13">
        <v>630</v>
      </c>
      <c r="J23" s="13">
        <v>2141</v>
      </c>
      <c r="K23" s="11">
        <f t="shared" si="4"/>
        <v>34815</v>
      </c>
    </row>
    <row r="24" spans="1:11" ht="17.25" customHeight="1">
      <c r="A24" s="16" t="s">
        <v>27</v>
      </c>
      <c r="B24" s="13">
        <v>19332</v>
      </c>
      <c r="C24" s="13">
        <v>28023</v>
      </c>
      <c r="D24" s="13">
        <v>38041</v>
      </c>
      <c r="E24" s="13">
        <v>18744</v>
      </c>
      <c r="F24" s="13">
        <v>26321</v>
      </c>
      <c r="G24" s="13">
        <v>27331</v>
      </c>
      <c r="H24" s="13">
        <v>11200</v>
      </c>
      <c r="I24" s="13">
        <v>5155</v>
      </c>
      <c r="J24" s="13">
        <v>18179</v>
      </c>
      <c r="K24" s="11">
        <f t="shared" si="4"/>
        <v>192326</v>
      </c>
    </row>
    <row r="25" spans="1:12" ht="17.25" customHeight="1">
      <c r="A25" s="12" t="s">
        <v>28</v>
      </c>
      <c r="B25" s="13">
        <v>12372</v>
      </c>
      <c r="C25" s="13">
        <v>17935</v>
      </c>
      <c r="D25" s="13">
        <v>24346</v>
      </c>
      <c r="E25" s="13">
        <v>11996</v>
      </c>
      <c r="F25" s="13">
        <v>16845</v>
      </c>
      <c r="G25" s="13">
        <v>17492</v>
      </c>
      <c r="H25" s="13">
        <v>7168</v>
      </c>
      <c r="I25" s="13">
        <v>3299</v>
      </c>
      <c r="J25" s="13">
        <v>11635</v>
      </c>
      <c r="K25" s="11">
        <f t="shared" si="4"/>
        <v>123088</v>
      </c>
      <c r="L25" s="53"/>
    </row>
    <row r="26" spans="1:12" ht="17.25" customHeight="1">
      <c r="A26" s="12" t="s">
        <v>29</v>
      </c>
      <c r="B26" s="13">
        <v>6960</v>
      </c>
      <c r="C26" s="13">
        <v>10088</v>
      </c>
      <c r="D26" s="13">
        <v>13695</v>
      </c>
      <c r="E26" s="13">
        <v>6748</v>
      </c>
      <c r="F26" s="13">
        <v>9476</v>
      </c>
      <c r="G26" s="13">
        <v>9839</v>
      </c>
      <c r="H26" s="13">
        <v>4032</v>
      </c>
      <c r="I26" s="13">
        <v>1856</v>
      </c>
      <c r="J26" s="13">
        <v>6544</v>
      </c>
      <c r="K26" s="11">
        <f t="shared" si="4"/>
        <v>69238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837</v>
      </c>
      <c r="I27" s="11">
        <v>0</v>
      </c>
      <c r="J27" s="11">
        <v>0</v>
      </c>
      <c r="K27" s="11">
        <f t="shared" si="4"/>
        <v>837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25673.12</v>
      </c>
      <c r="I35" s="19">
        <v>0</v>
      </c>
      <c r="J35" s="19">
        <v>0</v>
      </c>
      <c r="K35" s="23">
        <f>SUM(B35:J35)</f>
        <v>25673.12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500003.46</v>
      </c>
      <c r="C47" s="22">
        <f aca="true" t="shared" si="9" ref="C47:H47">+C48+C56</f>
        <v>712818.4600000001</v>
      </c>
      <c r="D47" s="22">
        <f t="shared" si="9"/>
        <v>984640.14</v>
      </c>
      <c r="E47" s="22">
        <f t="shared" si="9"/>
        <v>460511.58999999997</v>
      </c>
      <c r="F47" s="22">
        <f t="shared" si="9"/>
        <v>714608.03</v>
      </c>
      <c r="G47" s="22">
        <f t="shared" si="9"/>
        <v>933747.27</v>
      </c>
      <c r="H47" s="22">
        <f t="shared" si="9"/>
        <v>445549.64</v>
      </c>
      <c r="I47" s="22">
        <f>+I48+I56</f>
        <v>146810.14</v>
      </c>
      <c r="J47" s="22">
        <f>+J48+J56</f>
        <v>332502.55</v>
      </c>
      <c r="K47" s="22">
        <f>SUM(B47:J47)</f>
        <v>5231191.279999998</v>
      </c>
    </row>
    <row r="48" spans="1:11" ht="17.25" customHeight="1">
      <c r="A48" s="16" t="s">
        <v>48</v>
      </c>
      <c r="B48" s="23">
        <f>SUM(B49:B55)</f>
        <v>483010.33</v>
      </c>
      <c r="C48" s="23">
        <f aca="true" t="shared" si="10" ref="C48:H48">SUM(C49:C55)</f>
        <v>690104.56</v>
      </c>
      <c r="D48" s="23">
        <f t="shared" si="10"/>
        <v>961730.22</v>
      </c>
      <c r="E48" s="23">
        <f t="shared" si="10"/>
        <v>439112.79</v>
      </c>
      <c r="F48" s="23">
        <f t="shared" si="10"/>
        <v>693767.93</v>
      </c>
      <c r="G48" s="23">
        <f t="shared" si="10"/>
        <v>905431.42</v>
      </c>
      <c r="H48" s="23">
        <f t="shared" si="10"/>
        <v>427800.9</v>
      </c>
      <c r="I48" s="23">
        <f>SUM(I49:I55)</f>
        <v>146810.14</v>
      </c>
      <c r="J48" s="23">
        <f>SUM(J49:J55)</f>
        <v>319338</v>
      </c>
      <c r="K48" s="23">
        <f aca="true" t="shared" si="11" ref="K48:K56">SUM(B48:J48)</f>
        <v>5067106.29</v>
      </c>
    </row>
    <row r="49" spans="1:11" ht="17.25" customHeight="1">
      <c r="A49" s="35" t="s">
        <v>49</v>
      </c>
      <c r="B49" s="23">
        <f aca="true" t="shared" si="12" ref="B49:H49">ROUND(B30*B7,2)</f>
        <v>483010.33</v>
      </c>
      <c r="C49" s="23">
        <f t="shared" si="12"/>
        <v>688574.01</v>
      </c>
      <c r="D49" s="23">
        <f t="shared" si="12"/>
        <v>961730.22</v>
      </c>
      <c r="E49" s="23">
        <f t="shared" si="12"/>
        <v>439112.79</v>
      </c>
      <c r="F49" s="23">
        <f t="shared" si="12"/>
        <v>693767.93</v>
      </c>
      <c r="G49" s="23">
        <f t="shared" si="12"/>
        <v>905431.42</v>
      </c>
      <c r="H49" s="23">
        <f t="shared" si="12"/>
        <v>402127.78</v>
      </c>
      <c r="I49" s="23">
        <f>ROUND(I30*I7,2)</f>
        <v>146810.14</v>
      </c>
      <c r="J49" s="23">
        <f>ROUND(J30*J7,2)</f>
        <v>319338</v>
      </c>
      <c r="K49" s="23">
        <f t="shared" si="11"/>
        <v>5039902.62</v>
      </c>
    </row>
    <row r="50" spans="1:11" ht="17.25" customHeight="1">
      <c r="A50" s="35" t="s">
        <v>50</v>
      </c>
      <c r="B50" s="19">
        <v>0</v>
      </c>
      <c r="C50" s="23">
        <f>ROUND(C31*C7,2)</f>
        <v>1530.55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1530.55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25673.12</v>
      </c>
      <c r="I53" s="32">
        <f>+I35</f>
        <v>0</v>
      </c>
      <c r="J53" s="32">
        <f>+J35</f>
        <v>0</v>
      </c>
      <c r="K53" s="23">
        <f t="shared" si="11"/>
        <v>25673.12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16993.13</v>
      </c>
      <c r="C56" s="37">
        <v>22713.9</v>
      </c>
      <c r="D56" s="37">
        <v>22909.92</v>
      </c>
      <c r="E56" s="37">
        <v>21398.8</v>
      </c>
      <c r="F56" s="37">
        <v>20840.1</v>
      </c>
      <c r="G56" s="37">
        <v>28315.85</v>
      </c>
      <c r="H56" s="37">
        <v>17748.74</v>
      </c>
      <c r="I56" s="19">
        <v>0</v>
      </c>
      <c r="J56" s="37">
        <v>13164.55</v>
      </c>
      <c r="K56" s="37">
        <f t="shared" si="11"/>
        <v>164084.99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-67485</v>
      </c>
      <c r="C60" s="36">
        <f t="shared" si="13"/>
        <v>-87514.67</v>
      </c>
      <c r="D60" s="36">
        <f t="shared" si="13"/>
        <v>-96000.93</v>
      </c>
      <c r="E60" s="36">
        <f t="shared" si="13"/>
        <v>-59742.24</v>
      </c>
      <c r="F60" s="36">
        <f t="shared" si="13"/>
        <v>-70760.65</v>
      </c>
      <c r="G60" s="36">
        <f t="shared" si="13"/>
        <v>-78493.18</v>
      </c>
      <c r="H60" s="36">
        <f t="shared" si="13"/>
        <v>-63537</v>
      </c>
      <c r="I60" s="36">
        <f t="shared" si="13"/>
        <v>-15497.8</v>
      </c>
      <c r="J60" s="36">
        <f t="shared" si="13"/>
        <v>-40850.16</v>
      </c>
      <c r="K60" s="36">
        <f>SUM(B60:J60)</f>
        <v>-579881.63</v>
      </c>
    </row>
    <row r="61" spans="1:11" ht="18.75" customHeight="1">
      <c r="A61" s="16" t="s">
        <v>82</v>
      </c>
      <c r="B61" s="36">
        <f aca="true" t="shared" si="14" ref="B61:J61">B62+B63+B64+B65+B66+B67</f>
        <v>-67485</v>
      </c>
      <c r="C61" s="36">
        <f t="shared" si="14"/>
        <v>-87321</v>
      </c>
      <c r="D61" s="36">
        <f t="shared" si="14"/>
        <v>-94908</v>
      </c>
      <c r="E61" s="36">
        <f t="shared" si="14"/>
        <v>-55056</v>
      </c>
      <c r="F61" s="36">
        <f t="shared" si="14"/>
        <v>-70380</v>
      </c>
      <c r="G61" s="36">
        <f t="shared" si="14"/>
        <v>-78468</v>
      </c>
      <c r="H61" s="36">
        <f t="shared" si="14"/>
        <v>-63537</v>
      </c>
      <c r="I61" s="36">
        <f t="shared" si="14"/>
        <v>-11664</v>
      </c>
      <c r="J61" s="36">
        <f t="shared" si="14"/>
        <v>-33900</v>
      </c>
      <c r="K61" s="36">
        <f aca="true" t="shared" si="15" ref="K61:K92">SUM(B61:J61)</f>
        <v>-562719</v>
      </c>
    </row>
    <row r="62" spans="1:11" ht="18.75" customHeight="1">
      <c r="A62" s="12" t="s">
        <v>83</v>
      </c>
      <c r="B62" s="36">
        <f>-ROUND(B9*$D$3,2)</f>
        <v>-67485</v>
      </c>
      <c r="C62" s="36">
        <f aca="true" t="shared" si="16" ref="C62:J62">-ROUND(C9*$D$3,2)</f>
        <v>-87321</v>
      </c>
      <c r="D62" s="36">
        <f t="shared" si="16"/>
        <v>-94908</v>
      </c>
      <c r="E62" s="36">
        <f t="shared" si="16"/>
        <v>-55056</v>
      </c>
      <c r="F62" s="36">
        <f t="shared" si="16"/>
        <v>-70380</v>
      </c>
      <c r="G62" s="36">
        <f t="shared" si="16"/>
        <v>-78468</v>
      </c>
      <c r="H62" s="36">
        <f t="shared" si="16"/>
        <v>-63537</v>
      </c>
      <c r="I62" s="36">
        <f t="shared" si="16"/>
        <v>-11664</v>
      </c>
      <c r="J62" s="36">
        <f t="shared" si="16"/>
        <v>-33900</v>
      </c>
      <c r="K62" s="36">
        <f t="shared" si="15"/>
        <v>-562719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f t="shared" si="15"/>
        <v>0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0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19">
        <v>0</v>
      </c>
      <c r="I66" s="19">
        <v>0</v>
      </c>
      <c r="J66" s="19">
        <v>0</v>
      </c>
      <c r="K66" s="36">
        <f t="shared" si="15"/>
        <v>0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0</v>
      </c>
      <c r="C68" s="36">
        <f t="shared" si="17"/>
        <v>-193.67</v>
      </c>
      <c r="D68" s="36">
        <f t="shared" si="17"/>
        <v>-1092.93</v>
      </c>
      <c r="E68" s="36">
        <f t="shared" si="17"/>
        <v>-4686.24</v>
      </c>
      <c r="F68" s="36">
        <f t="shared" si="17"/>
        <v>-380.65</v>
      </c>
      <c r="G68" s="36">
        <f t="shared" si="17"/>
        <v>-25.18</v>
      </c>
      <c r="H68" s="36">
        <f t="shared" si="17"/>
        <v>0</v>
      </c>
      <c r="I68" s="36">
        <f t="shared" si="17"/>
        <v>-3833.8</v>
      </c>
      <c r="J68" s="36">
        <f t="shared" si="17"/>
        <v>-5951.8</v>
      </c>
      <c r="K68" s="36">
        <f t="shared" si="15"/>
        <v>-16164.27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-863.99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-863.99</v>
      </c>
    </row>
    <row r="70" spans="1:11" ht="18.75" customHeight="1">
      <c r="A70" s="12" t="s">
        <v>63</v>
      </c>
      <c r="B70" s="19">
        <v>0</v>
      </c>
      <c r="C70" s="36">
        <v>-193.67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-244.03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0</v>
      </c>
      <c r="J72" s="19">
        <v>0</v>
      </c>
      <c r="K72" s="49">
        <f t="shared" si="15"/>
        <v>0</v>
      </c>
    </row>
    <row r="73" spans="1:11" ht="18.75" customHeight="1">
      <c r="A73" s="35" t="s">
        <v>66</v>
      </c>
      <c r="B73" s="36">
        <v>0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49">
        <f t="shared" si="15"/>
        <v>0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-3822.25</v>
      </c>
      <c r="F92" s="19">
        <v>0</v>
      </c>
      <c r="G92" s="19">
        <v>0</v>
      </c>
      <c r="H92" s="19">
        <v>0</v>
      </c>
      <c r="I92" s="49">
        <v>-1849.81</v>
      </c>
      <c r="J92" s="49">
        <v>-5951.8</v>
      </c>
      <c r="K92" s="49">
        <f t="shared" si="15"/>
        <v>-11623.86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432518.46</v>
      </c>
      <c r="C97" s="24">
        <f t="shared" si="19"/>
        <v>625303.79</v>
      </c>
      <c r="D97" s="24">
        <f t="shared" si="19"/>
        <v>888639.21</v>
      </c>
      <c r="E97" s="24">
        <f t="shared" si="19"/>
        <v>400769.35</v>
      </c>
      <c r="F97" s="24">
        <f t="shared" si="19"/>
        <v>643847.38</v>
      </c>
      <c r="G97" s="24">
        <f t="shared" si="19"/>
        <v>855254.09</v>
      </c>
      <c r="H97" s="24">
        <f t="shared" si="19"/>
        <v>382012.64</v>
      </c>
      <c r="I97" s="24">
        <f>+I98+I99</f>
        <v>131312.34000000003</v>
      </c>
      <c r="J97" s="24">
        <f>+J98+J99</f>
        <v>291652.39</v>
      </c>
      <c r="K97" s="49">
        <f t="shared" si="18"/>
        <v>4651309.649999999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415525.33</v>
      </c>
      <c r="C98" s="24">
        <f t="shared" si="20"/>
        <v>602589.89</v>
      </c>
      <c r="D98" s="24">
        <f t="shared" si="20"/>
        <v>865729.2899999999</v>
      </c>
      <c r="E98" s="24">
        <f t="shared" si="20"/>
        <v>379370.55</v>
      </c>
      <c r="F98" s="24">
        <f t="shared" si="20"/>
        <v>623007.28</v>
      </c>
      <c r="G98" s="24">
        <f t="shared" si="20"/>
        <v>826938.24</v>
      </c>
      <c r="H98" s="24">
        <f t="shared" si="20"/>
        <v>364263.9</v>
      </c>
      <c r="I98" s="24">
        <f t="shared" si="20"/>
        <v>131312.34000000003</v>
      </c>
      <c r="J98" s="24">
        <f t="shared" si="20"/>
        <v>279486.2</v>
      </c>
      <c r="K98" s="49">
        <f t="shared" si="18"/>
        <v>4488223.0200000005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16993.13</v>
      </c>
      <c r="C99" s="24">
        <f>IF(+C56+C95+C100&lt;0,0,(C56+C95+C100))</f>
        <v>22713.9</v>
      </c>
      <c r="D99" s="24">
        <f t="shared" si="21"/>
        <v>22909.92</v>
      </c>
      <c r="E99" s="24">
        <f t="shared" si="21"/>
        <v>21398.8</v>
      </c>
      <c r="F99" s="24">
        <f t="shared" si="21"/>
        <v>20840.1</v>
      </c>
      <c r="G99" s="24">
        <f t="shared" si="21"/>
        <v>28315.85</v>
      </c>
      <c r="H99" s="24">
        <f t="shared" si="21"/>
        <v>17748.74</v>
      </c>
      <c r="I99" s="19">
        <f t="shared" si="21"/>
        <v>0</v>
      </c>
      <c r="J99" s="24">
        <f t="shared" si="21"/>
        <v>12166.189999999999</v>
      </c>
      <c r="K99" s="49">
        <f t="shared" si="18"/>
        <v>163086.63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4651309.6499999985</v>
      </c>
      <c r="L105" s="55"/>
    </row>
    <row r="106" spans="1:11" ht="18.75" customHeight="1">
      <c r="A106" s="26" t="s">
        <v>78</v>
      </c>
      <c r="B106" s="27">
        <v>52811.43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52811.43</v>
      </c>
    </row>
    <row r="107" spans="1:11" ht="18.75" customHeight="1">
      <c r="A107" s="26" t="s">
        <v>79</v>
      </c>
      <c r="B107" s="27">
        <v>379707.04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379707.04</v>
      </c>
    </row>
    <row r="108" spans="1:11" ht="18.75" customHeight="1">
      <c r="A108" s="26" t="s">
        <v>80</v>
      </c>
      <c r="B108" s="41">
        <v>0</v>
      </c>
      <c r="C108" s="27">
        <f>+C97</f>
        <v>625303.79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625303.79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888639.21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888639.21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400769.35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400769.35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77571.11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77571.11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111015.75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111015.75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164891.29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164891.29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290369.23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290369.23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247966.03</v>
      </c>
      <c r="H115" s="41">
        <v>0</v>
      </c>
      <c r="I115" s="41">
        <v>0</v>
      </c>
      <c r="J115" s="41">
        <v>0</v>
      </c>
      <c r="K115" s="42">
        <f t="shared" si="22"/>
        <v>247966.03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25306.55</v>
      </c>
      <c r="H116" s="41">
        <v>0</v>
      </c>
      <c r="I116" s="41">
        <v>0</v>
      </c>
      <c r="J116" s="41">
        <v>0</v>
      </c>
      <c r="K116" s="42">
        <f t="shared" si="22"/>
        <v>25306.55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153059.31</v>
      </c>
      <c r="H117" s="41">
        <v>0</v>
      </c>
      <c r="I117" s="41">
        <v>0</v>
      </c>
      <c r="J117" s="41">
        <v>0</v>
      </c>
      <c r="K117" s="42">
        <f t="shared" si="22"/>
        <v>153059.31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107977.69</v>
      </c>
      <c r="H118" s="41">
        <v>0</v>
      </c>
      <c r="I118" s="41">
        <v>0</v>
      </c>
      <c r="J118" s="41">
        <v>0</v>
      </c>
      <c r="K118" s="42">
        <f t="shared" si="22"/>
        <v>107977.69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320944.5</v>
      </c>
      <c r="H119" s="41">
        <v>0</v>
      </c>
      <c r="I119" s="41">
        <v>0</v>
      </c>
      <c r="J119" s="41">
        <v>0</v>
      </c>
      <c r="K119" s="42">
        <f t="shared" si="22"/>
        <v>320944.5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135657.51</v>
      </c>
      <c r="I120" s="41">
        <v>0</v>
      </c>
      <c r="J120" s="41">
        <v>0</v>
      </c>
      <c r="K120" s="42">
        <f t="shared" si="22"/>
        <v>135657.51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246355.13</v>
      </c>
      <c r="I121" s="41">
        <v>0</v>
      </c>
      <c r="J121" s="41">
        <v>0</v>
      </c>
      <c r="K121" s="42">
        <f t="shared" si="22"/>
        <v>246355.13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131312.34</v>
      </c>
      <c r="J122" s="41">
        <v>0</v>
      </c>
      <c r="K122" s="42">
        <f t="shared" si="22"/>
        <v>131312.34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291652.39</v>
      </c>
      <c r="K123" s="45">
        <f t="shared" si="22"/>
        <v>291652.39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2014-07-16T12:04:26Z</dcterms:modified>
  <cp:category/>
  <cp:version/>
  <cp:contentType/>
  <cp:contentStatus/>
</cp:coreProperties>
</file>