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<sst xmlns="http://schemas.openxmlformats.org/spreadsheetml/2006/main" count="127" uniqueCount="127">
  <si>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</si>
  <si>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</si>
  <si>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</si>
  <si>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</si>
  <si>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</si>
  <si>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</si>
  <si>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</si>
  <si>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</si>
  <si>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</si>
  <si>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</si>
  <si>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</si>
  <si>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</si>
  <si>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</si>
  <si>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</si>
  <si>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</si>
  <si>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</si>
  <si>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</si>
  <si>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</si>
  <si>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</si>
  <si>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</si>
  <si>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</si>
  <si>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</si>
  <si>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</si>
  <si>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</si>
  <si>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</si>
  <si>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</si>
  <si>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</si>
  <si>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</si>
  <si>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</si>
  <si>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</si>
  <si>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</si>
  <si>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</si>
  <si>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</si>
  <si>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</si>
  <si>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</si>
  <si>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</si>
  <si>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</si>
  <si>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</si>
  <si>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</si>
  <si>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</si>
  <si>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</si>
  <si>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</si>
  <si>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</si>
  <si>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</si>
  <si>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</si>
  <si>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</si>
  <si>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</si>
  <si>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</si>
  <si>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</si>
  <si>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</si>
  <si>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</si>
  <si>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</si>
  <si>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</si>
  <si>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</si>
  <si>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</si>
  <si>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</si>
  <si>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</si>
  <si>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</si>
  <si>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</si>
  <si>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</si>
  <si>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</si>
  <si>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</si>
  <si>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</si>
  <si>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</si>
  <si>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</si>
  <si>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</si>
  <si>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</si>
  <si>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</si>
  <si>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</si>
  <si>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</si>
  <si>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</si>
  <si>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</si>
  <si>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</si>
  <si>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</si>
  <si>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</si>
  <si>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</si>
  <si>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</si>
  <si>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</si>
  <si>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</si>
  <si>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</si>
  <si>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</si>
  <si>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</si>
  <si>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</si>
  <si>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</si>
  <si>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</si>
  <si>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</si>
  <si>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</si>
  <si>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</si>
  <si>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</si>
  <si>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</si>
  <si>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</si>
  <si>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</si>
  <si>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</si>
  <si>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</si>
  <si>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</si>
  <si>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</si>
  <si>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</si>
  <si>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</si>
  <si>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</si>
  <si>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</si>
  <si>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</si>
  <si>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</si>
  <si>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</si>
  <si>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</si>
  <si>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</si>
  <si>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</si>
  <si>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</si>
  <si>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</si>
  <si>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</si>
  <si>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</si>
  <si>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</si>
  <si>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</si>
  <si>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</si>
  <si>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</si>
  <si>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</si>
  <si>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</si>
  <si>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</si>
  <si>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</si>
  <si>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</si>
  <si>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</si>
  <si>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</si>
  <si>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</si>
  <si>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</si>
  <si>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</si>
  <si>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</si>
  <si>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</si>
  <si>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07/07/14 - VENCIMENTO 15/07/14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</si>
</sst>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549618</v>
      </c>
      <c r="C7" s="9">
        <f t="shared" si="0"/>
        <v>733182</v>
      </c>
      <c r="D7" s="9">
        <f t="shared" si="0"/>
        <v>775385</v>
      </c>
      <c r="E7" s="9">
        <f t="shared" si="0"/>
        <v>513973</v>
      </c>
      <c r="F7" s="9">
        <f t="shared" si="0"/>
        <v>725111</v>
      </c>
      <c r="G7" s="9">
        <f t="shared" si="0"/>
        <v>1135865</v>
      </c>
      <c r="H7" s="9">
        <f t="shared" si="0"/>
        <v>518316</v>
      </c>
      <c r="I7" s="9">
        <f t="shared" si="0"/>
        <v>117870</v>
      </c>
      <c r="J7" s="9">
        <f t="shared" si="0"/>
        <v>277670</v>
      </c>
      <c r="K7" s="9">
        <f t="shared" si="0"/>
        <v>5346990</v>
      </c>
      <c r="L7" s="53"/>
    </row>
    <row r="8" spans="1:11" ht="17.25" customHeight="1">
      <c r="A8" s="10" t="s">
        <v>121</v>
      </c>
      <c r="B8" s="11">
        <f>B9+B12+B16</f>
        <v>323817</v>
      </c>
      <c r="C8" s="11">
        <f aca="true" t="shared" si="1" ref="C8:J8">C9+C12+C16</f>
        <v>437322</v>
      </c>
      <c r="D8" s="11">
        <f t="shared" si="1"/>
        <v>433071</v>
      </c>
      <c r="E8" s="11">
        <f t="shared" si="1"/>
        <v>299371</v>
      </c>
      <c r="F8" s="11">
        <f t="shared" si="1"/>
        <v>400282</v>
      </c>
      <c r="G8" s="11">
        <f t="shared" si="1"/>
        <v>614843</v>
      </c>
      <c r="H8" s="11">
        <f t="shared" si="1"/>
        <v>316485</v>
      </c>
      <c r="I8" s="11">
        <f t="shared" si="1"/>
        <v>61419</v>
      </c>
      <c r="J8" s="11">
        <f t="shared" si="1"/>
        <v>153740</v>
      </c>
      <c r="K8" s="11">
        <f>SUM(B8:J8)</f>
        <v>3040350</v>
      </c>
    </row>
    <row r="9" spans="1:11" ht="17.25" customHeight="1">
      <c r="A9" s="15" t="s">
        <v>17</v>
      </c>
      <c r="B9" s="13">
        <f>+B10+B11</f>
        <v>54081</v>
      </c>
      <c r="C9" s="13">
        <f aca="true" t="shared" si="2" ref="C9:J9">+C10+C11</f>
        <v>75229</v>
      </c>
      <c r="D9" s="13">
        <f t="shared" si="2"/>
        <v>70459</v>
      </c>
      <c r="E9" s="13">
        <f t="shared" si="2"/>
        <v>47322</v>
      </c>
      <c r="F9" s="13">
        <f t="shared" si="2"/>
        <v>57446</v>
      </c>
      <c r="G9" s="13">
        <f t="shared" si="2"/>
        <v>71515</v>
      </c>
      <c r="H9" s="13">
        <f t="shared" si="2"/>
        <v>61497</v>
      </c>
      <c r="I9" s="13">
        <f t="shared" si="2"/>
        <v>12186</v>
      </c>
      <c r="J9" s="13">
        <f t="shared" si="2"/>
        <v>22386</v>
      </c>
      <c r="K9" s="11">
        <f>SUM(B9:J9)</f>
        <v>472121</v>
      </c>
    </row>
    <row r="10" spans="1:11" ht="17.25" customHeight="1">
      <c r="A10" s="30" t="s">
        <v>18</v>
      </c>
      <c r="B10" s="13">
        <v>54081</v>
      </c>
      <c r="C10" s="13">
        <v>75229</v>
      </c>
      <c r="D10" s="13">
        <v>70459</v>
      </c>
      <c r="E10" s="13">
        <v>47322</v>
      </c>
      <c r="F10" s="13">
        <v>57446</v>
      </c>
      <c r="G10" s="13">
        <v>71515</v>
      </c>
      <c r="H10" s="13">
        <v>61497</v>
      </c>
      <c r="I10" s="13">
        <v>12186</v>
      </c>
      <c r="J10" s="13">
        <v>22386</v>
      </c>
      <c r="K10" s="11">
        <f>SUM(B10:J10)</f>
        <v>472121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263960</v>
      </c>
      <c r="C12" s="17">
        <f t="shared" si="3"/>
        <v>354187</v>
      </c>
      <c r="D12" s="17">
        <f t="shared" si="3"/>
        <v>355463</v>
      </c>
      <c r="E12" s="17">
        <f t="shared" si="3"/>
        <v>247063</v>
      </c>
      <c r="F12" s="17">
        <f t="shared" si="3"/>
        <v>335633</v>
      </c>
      <c r="G12" s="17">
        <f t="shared" si="3"/>
        <v>531768</v>
      </c>
      <c r="H12" s="17">
        <f t="shared" si="3"/>
        <v>249444</v>
      </c>
      <c r="I12" s="17">
        <f t="shared" si="3"/>
        <v>47920</v>
      </c>
      <c r="J12" s="17">
        <f t="shared" si="3"/>
        <v>128746</v>
      </c>
      <c r="K12" s="11">
        <f aca="true" t="shared" si="4" ref="K12:K27">SUM(B12:J12)</f>
        <v>2514184</v>
      </c>
    </row>
    <row r="13" spans="1:13" ht="17.25" customHeight="1">
      <c r="A13" s="14" t="s">
        <v>20</v>
      </c>
      <c r="B13" s="13">
        <v>117813</v>
      </c>
      <c r="C13" s="13">
        <v>168771</v>
      </c>
      <c r="D13" s="13">
        <v>175881</v>
      </c>
      <c r="E13" s="13">
        <v>119186</v>
      </c>
      <c r="F13" s="13">
        <v>160029</v>
      </c>
      <c r="G13" s="13">
        <v>244099</v>
      </c>
      <c r="H13" s="13">
        <v>111841</v>
      </c>
      <c r="I13" s="13">
        <v>25773</v>
      </c>
      <c r="J13" s="13">
        <v>63164</v>
      </c>
      <c r="K13" s="11">
        <f t="shared" si="4"/>
        <v>1186557</v>
      </c>
      <c r="L13" s="53"/>
      <c r="M13" s="54"/>
    </row>
    <row r="14" spans="1:12" ht="17.25" customHeight="1">
      <c r="A14" s="14" t="s">
        <v>21</v>
      </c>
      <c r="B14" s="13">
        <v>126760</v>
      </c>
      <c r="C14" s="13">
        <v>158194</v>
      </c>
      <c r="D14" s="13">
        <v>153448</v>
      </c>
      <c r="E14" s="13">
        <v>110924</v>
      </c>
      <c r="F14" s="13">
        <v>151698</v>
      </c>
      <c r="G14" s="13">
        <v>255341</v>
      </c>
      <c r="H14" s="13">
        <v>119075</v>
      </c>
      <c r="I14" s="13">
        <v>18515</v>
      </c>
      <c r="J14" s="13">
        <v>55838</v>
      </c>
      <c r="K14" s="11">
        <f t="shared" si="4"/>
        <v>1149793</v>
      </c>
      <c r="L14" s="53"/>
    </row>
    <row r="15" spans="1:11" ht="17.25" customHeight="1">
      <c r="A15" s="14" t="s">
        <v>22</v>
      </c>
      <c r="B15" s="13">
        <v>19387</v>
      </c>
      <c r="C15" s="13">
        <v>27222</v>
      </c>
      <c r="D15" s="13">
        <v>26134</v>
      </c>
      <c r="E15" s="13">
        <v>16953</v>
      </c>
      <c r="F15" s="13">
        <v>23906</v>
      </c>
      <c r="G15" s="13">
        <v>32328</v>
      </c>
      <c r="H15" s="13">
        <v>18528</v>
      </c>
      <c r="I15" s="13">
        <v>3632</v>
      </c>
      <c r="J15" s="13">
        <v>9744</v>
      </c>
      <c r="K15" s="11">
        <f t="shared" si="4"/>
        <v>177834</v>
      </c>
    </row>
    <row r="16" spans="1:11" ht="17.25" customHeight="1">
      <c r="A16" s="15" t="s">
        <v>117</v>
      </c>
      <c r="B16" s="13">
        <f>B17+B18+B19</f>
        <v>5776</v>
      </c>
      <c r="C16" s="13">
        <f aca="true" t="shared" si="5" ref="C16:J16">C17+C18+C19</f>
        <v>7906</v>
      </c>
      <c r="D16" s="13">
        <f t="shared" si="5"/>
        <v>7149</v>
      </c>
      <c r="E16" s="13">
        <f t="shared" si="5"/>
        <v>4986</v>
      </c>
      <c r="F16" s="13">
        <f t="shared" si="5"/>
        <v>7203</v>
      </c>
      <c r="G16" s="13">
        <f t="shared" si="5"/>
        <v>11560</v>
      </c>
      <c r="H16" s="13">
        <f t="shared" si="5"/>
        <v>5544</v>
      </c>
      <c r="I16" s="13">
        <f t="shared" si="5"/>
        <v>1313</v>
      </c>
      <c r="J16" s="13">
        <f t="shared" si="5"/>
        <v>2608</v>
      </c>
      <c r="K16" s="11">
        <f t="shared" si="4"/>
        <v>54045</v>
      </c>
    </row>
    <row r="17" spans="1:11" ht="17.25" customHeight="1">
      <c r="A17" s="14" t="s">
        <v>118</v>
      </c>
      <c r="B17" s="13">
        <v>3209</v>
      </c>
      <c r="C17" s="13">
        <v>4658</v>
      </c>
      <c r="D17" s="13">
        <v>4226</v>
      </c>
      <c r="E17" s="13">
        <v>3119</v>
      </c>
      <c r="F17" s="13">
        <v>4242</v>
      </c>
      <c r="G17" s="13">
        <v>7232</v>
      </c>
      <c r="H17" s="13">
        <v>3505</v>
      </c>
      <c r="I17" s="13">
        <v>815</v>
      </c>
      <c r="J17" s="13">
        <v>1546</v>
      </c>
      <c r="K17" s="11">
        <f t="shared" si="4"/>
        <v>32552</v>
      </c>
    </row>
    <row r="18" spans="1:11" ht="17.25" customHeight="1">
      <c r="A18" s="14" t="s">
        <v>119</v>
      </c>
      <c r="B18" s="13">
        <v>209</v>
      </c>
      <c r="C18" s="13">
        <v>291</v>
      </c>
      <c r="D18" s="13">
        <v>316</v>
      </c>
      <c r="E18" s="13">
        <v>253</v>
      </c>
      <c r="F18" s="13">
        <v>350</v>
      </c>
      <c r="G18" s="13">
        <v>671</v>
      </c>
      <c r="H18" s="13">
        <v>272</v>
      </c>
      <c r="I18" s="13">
        <v>71</v>
      </c>
      <c r="J18" s="13">
        <v>103</v>
      </c>
      <c r="K18" s="11">
        <f t="shared" si="4"/>
        <v>2536</v>
      </c>
    </row>
    <row r="19" spans="1:11" ht="17.25" customHeight="1">
      <c r="A19" s="14" t="s">
        <v>120</v>
      </c>
      <c r="B19" s="13">
        <v>2358</v>
      </c>
      <c r="C19" s="13">
        <v>2957</v>
      </c>
      <c r="D19" s="13">
        <v>2607</v>
      </c>
      <c r="E19" s="13">
        <v>1614</v>
      </c>
      <c r="F19" s="13">
        <v>2611</v>
      </c>
      <c r="G19" s="13">
        <v>3657</v>
      </c>
      <c r="H19" s="13">
        <v>1767</v>
      </c>
      <c r="I19" s="13">
        <v>427</v>
      </c>
      <c r="J19" s="13">
        <v>959</v>
      </c>
      <c r="K19" s="11">
        <f t="shared" si="4"/>
        <v>18957</v>
      </c>
    </row>
    <row r="20" spans="1:11" ht="17.25" customHeight="1">
      <c r="A20" s="16" t="s">
        <v>23</v>
      </c>
      <c r="B20" s="11">
        <f>+B21+B22+B23</f>
        <v>177498</v>
      </c>
      <c r="C20" s="11">
        <f aca="true" t="shared" si="6" ref="C20:J20">+C21+C22+C23</f>
        <v>218505</v>
      </c>
      <c r="D20" s="11">
        <f t="shared" si="6"/>
        <v>247521</v>
      </c>
      <c r="E20" s="11">
        <f t="shared" si="6"/>
        <v>158633</v>
      </c>
      <c r="F20" s="11">
        <f t="shared" si="6"/>
        <v>254938</v>
      </c>
      <c r="G20" s="11">
        <f t="shared" si="6"/>
        <v>441617</v>
      </c>
      <c r="H20" s="11">
        <f t="shared" si="6"/>
        <v>157175</v>
      </c>
      <c r="I20" s="11">
        <f t="shared" si="6"/>
        <v>39014</v>
      </c>
      <c r="J20" s="11">
        <f t="shared" si="6"/>
        <v>84914</v>
      </c>
      <c r="K20" s="11">
        <f t="shared" si="4"/>
        <v>1779815</v>
      </c>
    </row>
    <row r="21" spans="1:12" ht="17.25" customHeight="1">
      <c r="A21" s="12" t="s">
        <v>24</v>
      </c>
      <c r="B21" s="13">
        <v>88838</v>
      </c>
      <c r="C21" s="13">
        <v>119734</v>
      </c>
      <c r="D21" s="13">
        <v>138178</v>
      </c>
      <c r="E21" s="13">
        <v>86545</v>
      </c>
      <c r="F21" s="13">
        <v>136725</v>
      </c>
      <c r="G21" s="13">
        <v>223409</v>
      </c>
      <c r="H21" s="13">
        <v>84794</v>
      </c>
      <c r="I21" s="13">
        <v>23102</v>
      </c>
      <c r="J21" s="13">
        <v>46237</v>
      </c>
      <c r="K21" s="11">
        <f t="shared" si="4"/>
        <v>947562</v>
      </c>
      <c r="L21" s="53"/>
    </row>
    <row r="22" spans="1:12" ht="17.25" customHeight="1">
      <c r="A22" s="12" t="s">
        <v>25</v>
      </c>
      <c r="B22" s="13">
        <v>76418</v>
      </c>
      <c r="C22" s="13">
        <v>83482</v>
      </c>
      <c r="D22" s="13">
        <v>92550</v>
      </c>
      <c r="E22" s="13">
        <v>62509</v>
      </c>
      <c r="F22" s="13">
        <v>101569</v>
      </c>
      <c r="G22" s="13">
        <v>192897</v>
      </c>
      <c r="H22" s="13">
        <v>62172</v>
      </c>
      <c r="I22" s="13">
        <v>13310</v>
      </c>
      <c r="J22" s="13">
        <v>32613</v>
      </c>
      <c r="K22" s="11">
        <f t="shared" si="4"/>
        <v>717520</v>
      </c>
      <c r="L22" s="53"/>
    </row>
    <row r="23" spans="1:11" ht="17.25" customHeight="1">
      <c r="A23" s="12" t="s">
        <v>26</v>
      </c>
      <c r="B23" s="13">
        <v>12242</v>
      </c>
      <c r="C23" s="13">
        <v>15289</v>
      </c>
      <c r="D23" s="13">
        <v>16793</v>
      </c>
      <c r="E23" s="13">
        <v>9579</v>
      </c>
      <c r="F23" s="13">
        <v>16644</v>
      </c>
      <c r="G23" s="13">
        <v>25311</v>
      </c>
      <c r="H23" s="13">
        <v>10209</v>
      </c>
      <c r="I23" s="13">
        <v>2602</v>
      </c>
      <c r="J23" s="13">
        <v>6064</v>
      </c>
      <c r="K23" s="11">
        <f t="shared" si="4"/>
        <v>114733</v>
      </c>
    </row>
    <row r="24" spans="1:11" ht="17.25" customHeight="1">
      <c r="A24" s="16" t="s">
        <v>27</v>
      </c>
      <c r="B24" s="13">
        <v>48303</v>
      </c>
      <c r="C24" s="13">
        <v>77355</v>
      </c>
      <c r="D24" s="13">
        <v>94793</v>
      </c>
      <c r="E24" s="13">
        <v>55969</v>
      </c>
      <c r="F24" s="13">
        <v>69891</v>
      </c>
      <c r="G24" s="13">
        <v>79405</v>
      </c>
      <c r="H24" s="13">
        <v>38304</v>
      </c>
      <c r="I24" s="13">
        <v>17437</v>
      </c>
      <c r="J24" s="13">
        <v>39016</v>
      </c>
      <c r="K24" s="11">
        <f t="shared" si="4"/>
        <v>520473</v>
      </c>
    </row>
    <row r="25" spans="1:12" ht="17.25" customHeight="1">
      <c r="A25" s="12" t="s">
        <v>28</v>
      </c>
      <c r="B25" s="13">
        <v>30914</v>
      </c>
      <c r="C25" s="13">
        <v>49507</v>
      </c>
      <c r="D25" s="13">
        <v>60668</v>
      </c>
      <c r="E25" s="13">
        <v>35820</v>
      </c>
      <c r="F25" s="13">
        <v>44730</v>
      </c>
      <c r="G25" s="13">
        <v>50819</v>
      </c>
      <c r="H25" s="13">
        <v>24515</v>
      </c>
      <c r="I25" s="13">
        <v>11160</v>
      </c>
      <c r="J25" s="13">
        <v>24970</v>
      </c>
      <c r="K25" s="11">
        <f t="shared" si="4"/>
        <v>333103</v>
      </c>
      <c r="L25" s="53"/>
    </row>
    <row r="26" spans="1:12" ht="17.25" customHeight="1">
      <c r="A26" s="12" t="s">
        <v>29</v>
      </c>
      <c r="B26" s="13">
        <v>17389</v>
      </c>
      <c r="C26" s="13">
        <v>27848</v>
      </c>
      <c r="D26" s="13">
        <v>34125</v>
      </c>
      <c r="E26" s="13">
        <v>20149</v>
      </c>
      <c r="F26" s="13">
        <v>25161</v>
      </c>
      <c r="G26" s="13">
        <v>28586</v>
      </c>
      <c r="H26" s="13">
        <v>13789</v>
      </c>
      <c r="I26" s="13">
        <v>6277</v>
      </c>
      <c r="J26" s="13">
        <v>14046</v>
      </c>
      <c r="K26" s="11">
        <f t="shared" si="4"/>
        <v>187370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6352</v>
      </c>
      <c r="I27" s="11">
        <v>0</v>
      </c>
      <c r="J27" s="11">
        <v>0</v>
      </c>
      <c r="K27" s="11">
        <f t="shared" si="4"/>
        <v>6352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11752.16</v>
      </c>
      <c r="I35" s="19">
        <v>0</v>
      </c>
      <c r="J35" s="19">
        <v>0</v>
      </c>
      <c r="K35" s="23">
        <f>SUM(B35:J35)</f>
        <v>11752.16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1343606.0999999999</v>
      </c>
      <c r="C47" s="22">
        <f aca="true" t="shared" si="9" ref="C47:H47">+C48+C56</f>
        <v>2041241.66</v>
      </c>
      <c r="D47" s="22">
        <f t="shared" si="9"/>
        <v>2448081.58</v>
      </c>
      <c r="E47" s="22">
        <f t="shared" si="9"/>
        <v>1376231.6300000001</v>
      </c>
      <c r="F47" s="22">
        <f t="shared" si="9"/>
        <v>1876399.1500000001</v>
      </c>
      <c r="G47" s="22">
        <f t="shared" si="9"/>
        <v>2528809.06</v>
      </c>
      <c r="H47" s="22">
        <f t="shared" si="9"/>
        <v>1337834.15</v>
      </c>
      <c r="I47" s="22">
        <f>+I48+I56</f>
        <v>528140.11</v>
      </c>
      <c r="J47" s="22">
        <f>+J48+J56</f>
        <v>750850.4400000001</v>
      </c>
      <c r="K47" s="22">
        <f>SUM(B47:J47)</f>
        <v>14231193.879999999</v>
      </c>
    </row>
    <row r="48" spans="1:11" ht="17.25" customHeight="1">
      <c r="A48" s="16" t="s">
        <v>48</v>
      </c>
      <c r="B48" s="23">
        <f>SUM(B49:B55)</f>
        <v>1326612.97</v>
      </c>
      <c r="C48" s="23">
        <f aca="true" t="shared" si="10" ref="C48:H48">SUM(C49:C55)</f>
        <v>2018527.76</v>
      </c>
      <c r="D48" s="23">
        <f t="shared" si="10"/>
        <v>2425171.66</v>
      </c>
      <c r="E48" s="23">
        <f t="shared" si="10"/>
        <v>1354832.83</v>
      </c>
      <c r="F48" s="23">
        <f t="shared" si="10"/>
        <v>1855559.05</v>
      </c>
      <c r="G48" s="23">
        <f t="shared" si="10"/>
        <v>2500493.21</v>
      </c>
      <c r="H48" s="23">
        <f t="shared" si="10"/>
        <v>1320085.41</v>
      </c>
      <c r="I48" s="23">
        <f>SUM(I49:I55)</f>
        <v>528140.11</v>
      </c>
      <c r="J48" s="23">
        <f>SUM(J49:J55)</f>
        <v>737685.89</v>
      </c>
      <c r="K48" s="23">
        <f aca="true" t="shared" si="11" ref="K48:K56">SUM(B48:J48)</f>
        <v>14067108.89</v>
      </c>
    </row>
    <row r="49" spans="1:11" ht="17.25" customHeight="1">
      <c r="A49" s="35" t="s">
        <v>49</v>
      </c>
      <c r="B49" s="23">
        <f aca="true" t="shared" si="12" ref="B49:H49">ROUND(B30*B7,2)</f>
        <v>1326612.97</v>
      </c>
      <c r="C49" s="23">
        <f t="shared" si="12"/>
        <v>2014050.95</v>
      </c>
      <c r="D49" s="23">
        <f t="shared" si="12"/>
        <v>2425171.66</v>
      </c>
      <c r="E49" s="23">
        <f t="shared" si="12"/>
        <v>1354832.83</v>
      </c>
      <c r="F49" s="23">
        <f t="shared" si="12"/>
        <v>1855559.05</v>
      </c>
      <c r="G49" s="23">
        <f t="shared" si="12"/>
        <v>2500493.21</v>
      </c>
      <c r="H49" s="23">
        <f t="shared" si="12"/>
        <v>1308333.25</v>
      </c>
      <c r="I49" s="23">
        <f>ROUND(I30*I7,2)</f>
        <v>528140.11</v>
      </c>
      <c r="J49" s="23">
        <f>ROUND(J30*J7,2)</f>
        <v>737685.89</v>
      </c>
      <c r="K49" s="23">
        <f t="shared" si="11"/>
        <v>14050879.920000002</v>
      </c>
    </row>
    <row r="50" spans="1:11" ht="17.25" customHeight="1">
      <c r="A50" s="35" t="s">
        <v>50</v>
      </c>
      <c r="B50" s="19">
        <v>0</v>
      </c>
      <c r="C50" s="23">
        <f>ROUND(C31*C7,2)</f>
        <v>4476.81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4476.81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11752.16</v>
      </c>
      <c r="I53" s="32">
        <f>+I35</f>
        <v>0</v>
      </c>
      <c r="J53" s="32">
        <f>+J35</f>
        <v>0</v>
      </c>
      <c r="K53" s="23">
        <f t="shared" si="11"/>
        <v>11752.16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-349503.04</v>
      </c>
      <c r="C60" s="36">
        <f t="shared" si="13"/>
        <v>-250072.57</v>
      </c>
      <c r="D60" s="36">
        <f t="shared" si="13"/>
        <v>-288049.69999999995</v>
      </c>
      <c r="E60" s="36">
        <f t="shared" si="13"/>
        <v>-357825.77999999997</v>
      </c>
      <c r="F60" s="36">
        <f t="shared" si="13"/>
        <v>-383981.49000000005</v>
      </c>
      <c r="G60" s="36">
        <f t="shared" si="13"/>
        <v>-398370.75000000006</v>
      </c>
      <c r="H60" s="36">
        <f t="shared" si="13"/>
        <v>-197844.49</v>
      </c>
      <c r="I60" s="36">
        <f t="shared" si="13"/>
        <v>-79890.93</v>
      </c>
      <c r="J60" s="36">
        <f t="shared" si="13"/>
        <v>-91274.42</v>
      </c>
      <c r="K60" s="36">
        <f>SUM(B60:J60)</f>
        <v>-2396813.17</v>
      </c>
    </row>
    <row r="61" spans="1:11" ht="18.75" customHeight="1">
      <c r="A61" s="16" t="s">
        <v>82</v>
      </c>
      <c r="B61" s="36">
        <f aca="true" t="shared" si="14" ref="B61:J61">B62+B63+B64+B65+B66+B67</f>
        <v>-335970.58999999997</v>
      </c>
      <c r="C61" s="36">
        <f t="shared" si="14"/>
        <v>-230234.13</v>
      </c>
      <c r="D61" s="36">
        <f t="shared" si="14"/>
        <v>-268385.79</v>
      </c>
      <c r="E61" s="36">
        <f t="shared" si="14"/>
        <v>-332515.98</v>
      </c>
      <c r="F61" s="36">
        <f t="shared" si="14"/>
        <v>-365704.41000000003</v>
      </c>
      <c r="G61" s="36">
        <f t="shared" si="14"/>
        <v>-371074.17000000004</v>
      </c>
      <c r="H61" s="36">
        <f t="shared" si="14"/>
        <v>-184491</v>
      </c>
      <c r="I61" s="36">
        <f t="shared" si="14"/>
        <v>-36558</v>
      </c>
      <c r="J61" s="36">
        <f t="shared" si="14"/>
        <v>-67158</v>
      </c>
      <c r="K61" s="36">
        <f aca="true" t="shared" si="15" ref="K61:K92">SUM(B61:J61)</f>
        <v>-2192092.07</v>
      </c>
    </row>
    <row r="62" spans="1:11" ht="18.75" customHeight="1">
      <c r="A62" s="12" t="s">
        <v>83</v>
      </c>
      <c r="B62" s="36">
        <f>-ROUND(B9*$D$3,2)</f>
        <v>-162243</v>
      </c>
      <c r="C62" s="36">
        <f aca="true" t="shared" si="16" ref="C62:J62">-ROUND(C9*$D$3,2)</f>
        <v>-225687</v>
      </c>
      <c r="D62" s="36">
        <f t="shared" si="16"/>
        <v>-211377</v>
      </c>
      <c r="E62" s="36">
        <f t="shared" si="16"/>
        <v>-141966</v>
      </c>
      <c r="F62" s="36">
        <f t="shared" si="16"/>
        <v>-172338</v>
      </c>
      <c r="G62" s="36">
        <f t="shared" si="16"/>
        <v>-214545</v>
      </c>
      <c r="H62" s="36">
        <f t="shared" si="16"/>
        <v>-184491</v>
      </c>
      <c r="I62" s="36">
        <f t="shared" si="16"/>
        <v>-36558</v>
      </c>
      <c r="J62" s="36">
        <f t="shared" si="16"/>
        <v>-67158</v>
      </c>
      <c r="K62" s="36">
        <f t="shared" si="15"/>
        <v>-1416363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-1380</v>
      </c>
      <c r="C64" s="36">
        <v>-30</v>
      </c>
      <c r="D64" s="36">
        <v>-465</v>
      </c>
      <c r="E64" s="36">
        <v>-1275</v>
      </c>
      <c r="F64" s="36">
        <v>-981</v>
      </c>
      <c r="G64" s="36">
        <v>-885</v>
      </c>
      <c r="H64" s="36">
        <v>0</v>
      </c>
      <c r="I64" s="36">
        <v>0</v>
      </c>
      <c r="J64" s="36">
        <v>0</v>
      </c>
      <c r="K64" s="36">
        <f t="shared" si="15"/>
        <v>-5016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-172347.59</v>
      </c>
      <c r="C66" s="48">
        <v>-4517.13</v>
      </c>
      <c r="D66" s="48">
        <v>-56543.79</v>
      </c>
      <c r="E66" s="48">
        <v>-189274.98</v>
      </c>
      <c r="F66" s="48">
        <v>-192385.41</v>
      </c>
      <c r="G66" s="48">
        <v>-155644.17</v>
      </c>
      <c r="H66" s="19">
        <v>0</v>
      </c>
      <c r="I66" s="19">
        <v>0</v>
      </c>
      <c r="J66" s="19">
        <v>0</v>
      </c>
      <c r="K66" s="36">
        <f t="shared" si="15"/>
        <v>-770713.0700000001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-13532.45</v>
      </c>
      <c r="C68" s="36">
        <f t="shared" si="17"/>
        <v>-19838.44</v>
      </c>
      <c r="D68" s="36">
        <f t="shared" si="17"/>
        <v>-19663.91</v>
      </c>
      <c r="E68" s="36">
        <f t="shared" si="17"/>
        <v>-25309.8</v>
      </c>
      <c r="F68" s="36">
        <f t="shared" si="17"/>
        <v>-18277.08</v>
      </c>
      <c r="G68" s="36">
        <f t="shared" si="17"/>
        <v>-27296.58</v>
      </c>
      <c r="H68" s="36">
        <f t="shared" si="17"/>
        <v>-13353.49</v>
      </c>
      <c r="I68" s="36">
        <f t="shared" si="17"/>
        <v>-43332.93</v>
      </c>
      <c r="J68" s="36">
        <f t="shared" si="17"/>
        <v>-23118.059999999998</v>
      </c>
      <c r="K68" s="36">
        <f t="shared" si="15"/>
        <v>-203722.74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-13532.45</v>
      </c>
      <c r="C73" s="36">
        <v>-19644.77</v>
      </c>
      <c r="D73" s="36">
        <v>-18570.98</v>
      </c>
      <c r="E73" s="36">
        <v>-13023.09</v>
      </c>
      <c r="F73" s="36">
        <v>-17896.43</v>
      </c>
      <c r="G73" s="36">
        <v>-27271.4</v>
      </c>
      <c r="H73" s="36">
        <v>-13353.49</v>
      </c>
      <c r="I73" s="36">
        <v>-4694.37</v>
      </c>
      <c r="J73" s="36">
        <v>-9677.84</v>
      </c>
      <c r="K73" s="49">
        <f t="shared" si="15"/>
        <v>-137664.82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-11422.72</v>
      </c>
      <c r="F92" s="19">
        <v>0</v>
      </c>
      <c r="G92" s="19">
        <v>0</v>
      </c>
      <c r="H92" s="19">
        <v>0</v>
      </c>
      <c r="I92" s="49">
        <v>-6654.57</v>
      </c>
      <c r="J92" s="49">
        <v>-13440.22</v>
      </c>
      <c r="K92" s="49">
        <f t="shared" si="15"/>
        <v>-31517.510000000002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994103.06</v>
      </c>
      <c r="C97" s="24">
        <f t="shared" si="19"/>
        <v>1791169.0899999999</v>
      </c>
      <c r="D97" s="24">
        <f t="shared" si="19"/>
        <v>2160031.88</v>
      </c>
      <c r="E97" s="24">
        <f t="shared" si="19"/>
        <v>1018405.8500000001</v>
      </c>
      <c r="F97" s="24">
        <f t="shared" si="19"/>
        <v>1492417.6600000001</v>
      </c>
      <c r="G97" s="24">
        <f t="shared" si="19"/>
        <v>2130438.31</v>
      </c>
      <c r="H97" s="24">
        <f t="shared" si="19"/>
        <v>1139989.66</v>
      </c>
      <c r="I97" s="24">
        <f>+I98+I99</f>
        <v>448249.18</v>
      </c>
      <c r="J97" s="24">
        <f>+J98+J99</f>
        <v>659576.02</v>
      </c>
      <c r="K97" s="49">
        <f t="shared" si="18"/>
        <v>11834380.709999999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977109.93</v>
      </c>
      <c r="C98" s="24">
        <f t="shared" si="20"/>
        <v>1768455.19</v>
      </c>
      <c r="D98" s="24">
        <f t="shared" si="20"/>
        <v>2137121.96</v>
      </c>
      <c r="E98" s="24">
        <f t="shared" si="20"/>
        <v>997007.05</v>
      </c>
      <c r="F98" s="24">
        <f t="shared" si="20"/>
        <v>1471577.56</v>
      </c>
      <c r="G98" s="24">
        <f t="shared" si="20"/>
        <v>2102122.46</v>
      </c>
      <c r="H98" s="24">
        <f t="shared" si="20"/>
        <v>1122240.92</v>
      </c>
      <c r="I98" s="24">
        <f t="shared" si="20"/>
        <v>448249.18</v>
      </c>
      <c r="J98" s="24">
        <f t="shared" si="20"/>
        <v>647409.8300000001</v>
      </c>
      <c r="K98" s="49">
        <f t="shared" si="18"/>
        <v>11671294.079999998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11834380.729999999</v>
      </c>
      <c r="L105" s="55"/>
    </row>
    <row r="106" spans="1:11" ht="18.75" customHeight="1">
      <c r="A106" s="26" t="s">
        <v>78</v>
      </c>
      <c r="B106" s="27">
        <v>132659.23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132659.23</v>
      </c>
    </row>
    <row r="107" spans="1:11" ht="18.75" customHeight="1">
      <c r="A107" s="26" t="s">
        <v>79</v>
      </c>
      <c r="B107" s="27">
        <v>861443.83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861443.83</v>
      </c>
    </row>
    <row r="108" spans="1:11" ht="18.75" customHeight="1">
      <c r="A108" s="26" t="s">
        <v>80</v>
      </c>
      <c r="B108" s="41">
        <v>0</v>
      </c>
      <c r="C108" s="27">
        <f>+C97</f>
        <v>1791169.0899999999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1791169.0899999999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2160031.88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2160031.88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1018405.8500000001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1018405.8500000001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198071.39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198071.39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279614.94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279614.94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414409.76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414409.76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600321.58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600321.58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606375.08</v>
      </c>
      <c r="H115" s="41">
        <v>0</v>
      </c>
      <c r="I115" s="41">
        <v>0</v>
      </c>
      <c r="J115" s="41">
        <v>0</v>
      </c>
      <c r="K115" s="42">
        <f t="shared" si="22"/>
        <v>606375.08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50832.87</v>
      </c>
      <c r="H116" s="41">
        <v>0</v>
      </c>
      <c r="I116" s="41">
        <v>0</v>
      </c>
      <c r="J116" s="41">
        <v>0</v>
      </c>
      <c r="K116" s="42">
        <f t="shared" si="22"/>
        <v>50832.87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338175.24</v>
      </c>
      <c r="H117" s="41">
        <v>0</v>
      </c>
      <c r="I117" s="41">
        <v>0</v>
      </c>
      <c r="J117" s="41">
        <v>0</v>
      </c>
      <c r="K117" s="42">
        <f t="shared" si="22"/>
        <v>338175.24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310592.83</v>
      </c>
      <c r="H118" s="41">
        <v>0</v>
      </c>
      <c r="I118" s="41">
        <v>0</v>
      </c>
      <c r="J118" s="41">
        <v>0</v>
      </c>
      <c r="K118" s="42">
        <f t="shared" si="22"/>
        <v>310592.83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824462.31</v>
      </c>
      <c r="H119" s="41">
        <v>0</v>
      </c>
      <c r="I119" s="41">
        <v>0</v>
      </c>
      <c r="J119" s="41">
        <v>0</v>
      </c>
      <c r="K119" s="42">
        <f t="shared" si="22"/>
        <v>824462.31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411087.92</v>
      </c>
      <c r="I120" s="41">
        <v>0</v>
      </c>
      <c r="J120" s="41">
        <v>0</v>
      </c>
      <c r="K120" s="42">
        <f t="shared" si="22"/>
        <v>411087.92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728901.73</v>
      </c>
      <c r="I121" s="41">
        <v>0</v>
      </c>
      <c r="J121" s="41">
        <v>0</v>
      </c>
      <c r="K121" s="42">
        <f t="shared" si="22"/>
        <v>728901.73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448249.18</v>
      </c>
      <c r="J122" s="41">
        <v>0</v>
      </c>
      <c r="K122" s="42">
        <f t="shared" si="22"/>
        <v>448249.18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659576.02</v>
      </c>
      <c r="K123" s="45">
        <f t="shared" si="22"/>
        <v>659576.02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2014-07-15T12:04:57Z</dcterms:modified>
  <cp:category/>
  <cp:version/>
  <cp:contentType/>
  <cp:contentStatus/>
</cp:coreProperties>
</file>