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B8" i="8"/>
  <c r="B7" s="1"/>
  <c r="B49" s="1"/>
  <c r="C8"/>
  <c r="C7" s="1"/>
  <c r="D8"/>
  <c r="D7" s="1"/>
  <c r="D49" s="1"/>
  <c r="D48" s="1"/>
  <c r="E8"/>
  <c r="E7" s="1"/>
  <c r="E49" s="1"/>
  <c r="E48" s="1"/>
  <c r="F8"/>
  <c r="F7" s="1"/>
  <c r="F49" s="1"/>
  <c r="F48" s="1"/>
  <c r="G8"/>
  <c r="G7" s="1"/>
  <c r="G49" s="1"/>
  <c r="G48" s="1"/>
  <c r="H8"/>
  <c r="H7" s="1"/>
  <c r="H49" s="1"/>
  <c r="H48" s="1"/>
  <c r="I8"/>
  <c r="I7" s="1"/>
  <c r="I49" s="1"/>
  <c r="I48" s="1"/>
  <c r="J8"/>
  <c r="J7" s="1"/>
  <c r="J49" s="1"/>
  <c r="J48" s="1"/>
  <c r="K8"/>
  <c r="K7" s="1"/>
  <c r="B9"/>
  <c r="C9"/>
  <c r="D9"/>
  <c r="E9"/>
  <c r="F9"/>
  <c r="G9"/>
  <c r="H9"/>
  <c r="I9"/>
  <c r="J9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/>
  <c r="K17"/>
  <c r="K18"/>
  <c r="K19"/>
  <c r="B20"/>
  <c r="C20"/>
  <c r="D20"/>
  <c r="E20"/>
  <c r="F20"/>
  <c r="G20"/>
  <c r="H20"/>
  <c r="I20"/>
  <c r="J20"/>
  <c r="K20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/>
  <c r="K54"/>
  <c r="K55"/>
  <c r="K56"/>
  <c r="K57"/>
  <c r="K58"/>
  <c r="B61"/>
  <c r="B60" s="1"/>
  <c r="C61"/>
  <c r="C60" s="1"/>
  <c r="D61"/>
  <c r="D60" s="1"/>
  <c r="E61"/>
  <c r="E60" s="1"/>
  <c r="F61"/>
  <c r="F60" s="1"/>
  <c r="G61"/>
  <c r="G60" s="1"/>
  <c r="H61"/>
  <c r="H60" s="1"/>
  <c r="I61"/>
  <c r="I60" s="1"/>
  <c r="J61"/>
  <c r="J60" s="1"/>
  <c r="B62"/>
  <c r="C62"/>
  <c r="D62"/>
  <c r="E62"/>
  <c r="F62"/>
  <c r="G62"/>
  <c r="H62"/>
  <c r="I62"/>
  <c r="J62"/>
  <c r="K62"/>
  <c r="K63"/>
  <c r="K64"/>
  <c r="K66"/>
  <c r="B68"/>
  <c r="C68"/>
  <c r="D68"/>
  <c r="E68"/>
  <c r="F68"/>
  <c r="G68"/>
  <c r="H68"/>
  <c r="I68"/>
  <c r="J68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4"/>
  <c r="K95"/>
  <c r="K96"/>
  <c r="B99"/>
  <c r="C99"/>
  <c r="D99"/>
  <c r="E99"/>
  <c r="F99"/>
  <c r="G99"/>
  <c r="H99"/>
  <c r="I99"/>
  <c r="J99"/>
  <c r="K99"/>
  <c r="K100"/>
  <c r="K106"/>
  <c r="K107"/>
  <c r="K111"/>
  <c r="K112"/>
  <c r="K113"/>
  <c r="K114"/>
  <c r="K115"/>
  <c r="K116"/>
  <c r="K117"/>
  <c r="K118"/>
  <c r="K119"/>
  <c r="K120"/>
  <c r="K121"/>
  <c r="K122"/>
  <c r="K123"/>
  <c r="J98" l="1"/>
  <c r="J97" s="1"/>
  <c r="J124" s="1"/>
  <c r="J47"/>
  <c r="H98"/>
  <c r="H97" s="1"/>
  <c r="H47"/>
  <c r="F98"/>
  <c r="F97" s="1"/>
  <c r="F47"/>
  <c r="D98"/>
  <c r="D97" s="1"/>
  <c r="D109" s="1"/>
  <c r="K109" s="1"/>
  <c r="D47"/>
  <c r="B48"/>
  <c r="I47"/>
  <c r="I98"/>
  <c r="I97" s="1"/>
  <c r="G47"/>
  <c r="G98"/>
  <c r="G97" s="1"/>
  <c r="E47"/>
  <c r="E98"/>
  <c r="E97" s="1"/>
  <c r="E110" s="1"/>
  <c r="K110" s="1"/>
  <c r="C49"/>
  <c r="C48" s="1"/>
  <c r="C50"/>
  <c r="K50" s="1"/>
  <c r="K60"/>
  <c r="K61"/>
  <c r="C47" l="1"/>
  <c r="C98"/>
  <c r="C97" s="1"/>
  <c r="C108" s="1"/>
  <c r="K108" s="1"/>
  <c r="K105" s="1"/>
  <c r="K49"/>
  <c r="K48"/>
  <c r="B98"/>
  <c r="B47"/>
  <c r="K47" s="1"/>
  <c r="B97" l="1"/>
  <c r="K97" s="1"/>
  <c r="K98"/>
</calcChain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<sst xmlns="http://schemas.openxmlformats.org/spreadsheetml/2006/main" count="127" uniqueCount="127">
  <si>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</si>
  <si>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</si>
  <si>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</si>
  <si>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</si>
  <si>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</si>
  <si>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</si>
  <si>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</si>
  <si>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</si>
  <si>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</si>
  <si>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</si>
  <si>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</si>
  <si>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</si>
  <si>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</si>
  <si>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</si>
  <si>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</si>
  <si>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</si>
  <si>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</si>
  <si>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</si>
  <si>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</si>
  <si>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</si>
  <si>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</si>
  <si>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</si>
  <si>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</si>
  <si>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</si>
  <si>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</si>
  <si>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</si>
  <si>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</si>
  <si>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</si>
  <si>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</si>
  <si>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</si>
  <si>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</si>
  <si>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</si>
  <si>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</si>
  <si>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</si>
  <si>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</si>
  <si>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</si>
  <si>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</si>
  <si>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</si>
  <si>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</si>
  <si>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</si>
  <si>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</si>
  <si>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</si>
  <si>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</si>
  <si>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</si>
  <si>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</si>
  <si>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</si>
  <si>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</si>
  <si>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</si>
  <si>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</si>
  <si>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</si>
  <si>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</si>
  <si>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</si>
  <si>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</si>
  <si>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</si>
  <si>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</si>
  <si>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</si>
  <si>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</si>
  <si>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</si>
  <si>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</si>
  <si>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</si>
  <si>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</si>
  <si>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</si>
  <si>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</si>
  <si>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</si>
  <si>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</si>
  <si>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</si>
  <si>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</si>
  <si>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</si>
  <si>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</si>
  <si>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</si>
  <si>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</si>
  <si>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</si>
  <si>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</si>
  <si>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</si>
  <si>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</si>
  <si>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</si>
  <si>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</si>
  <si>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</si>
  <si>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</si>
  <si>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</si>
  <si>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</si>
  <si>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</si>
  <si>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</si>
  <si>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</si>
  <si>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</si>
  <si>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</si>
  <si>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</si>
  <si>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</si>
  <si>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</si>
  <si>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</si>
  <si>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</si>
  <si>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</si>
  <si>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</si>
  <si>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</si>
  <si>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</si>
  <si>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</si>
  <si>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</si>
  <si>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</si>
  <si>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</si>
  <si>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</si>
  <si>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</si>
  <si>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</si>
  <si>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</si>
  <si>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</si>
  <si>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</si>
  <si>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</si>
  <si>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</si>
  <si>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</si>
  <si>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</si>
  <si>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</si>
  <si>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</si>
  <si>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</si>
  <si>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</si>
  <si>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</si>
  <si>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</si>
  <si>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</si>
  <si>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</si>
  <si>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</si>
  <si>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</si>
  <si>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</si>
  <si>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</si>
  <si>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</si>
  <si>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</si>
  <si>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</si>
  <si>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</si>
  <si>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</si>
  <si>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05/07/14 - VENCIMENTO 14/07/14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</si>
</sst>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4" fillId="0" borderId="4" xfId="2" applyNumberFormat="1" applyFont="1" applyFill="1" applyBorder="1" applyAlignment="1">
      <alignment horizontal="center" vertical="center"/>
    </xf>
    <xf numFmtId="0" fontId="6" fillId="0" borderId="0" xfId="0" quotePrefix="1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Normal="100" zoomScaleSheetLayoutView="70" workbookViewId="0">
      <selection activeCell="A7" sqref="A7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5.625" style="1" bestFit="1" customWidth="1"/>
    <col min="13" max="13" width="10.125" style="1" bestFit="1" customWidth="1"/>
    <col min="14" max="16384" width="9" style="1"/>
  </cols>
  <sheetData>
    <row r="1" spans="1:13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3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3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3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3" ht="17.25" customHeight="1">
      <c r="A7" s="8" t="s">
        <v>30</v>
      </c>
      <c r="B7" s="9">
        <f t="shared" ref="B7:K7" si="0">+B8+B20+B24+B27</f>
        <v>314053</v>
      </c>
      <c r="C7" s="9">
        <f t="shared" si="0"/>
        <v>420621</v>
      </c>
      <c r="D7" s="9">
        <f t="shared" si="0"/>
        <v>474337</v>
      </c>
      <c r="E7" s="9">
        <f t="shared" si="0"/>
        <v>264434</v>
      </c>
      <c r="F7" s="9">
        <f t="shared" si="0"/>
        <v>409196</v>
      </c>
      <c r="G7" s="9">
        <f t="shared" si="0"/>
        <v>618092</v>
      </c>
      <c r="H7" s="9">
        <f t="shared" si="0"/>
        <v>254553</v>
      </c>
      <c r="I7" s="9">
        <f t="shared" si="0"/>
        <v>58155</v>
      </c>
      <c r="J7" s="9">
        <f t="shared" si="0"/>
        <v>168049</v>
      </c>
      <c r="K7" s="9">
        <f t="shared" si="0"/>
        <v>2981490</v>
      </c>
      <c r="L7" s="53"/>
    </row>
    <row r="8" spans="1:13" ht="17.25" customHeight="1">
      <c r="A8" s="10" t="s">
        <v>121</v>
      </c>
      <c r="B8" s="11">
        <f>B9+B12+B16</f>
        <v>186940</v>
      </c>
      <c r="C8" s="11">
        <f t="shared" ref="C8:J8" si="1">C9+C12+C16</f>
        <v>256989</v>
      </c>
      <c r="D8" s="11">
        <f t="shared" si="1"/>
        <v>273981</v>
      </c>
      <c r="E8" s="11">
        <f t="shared" si="1"/>
        <v>158915</v>
      </c>
      <c r="F8" s="11">
        <f t="shared" si="1"/>
        <v>227799</v>
      </c>
      <c r="G8" s="11">
        <f t="shared" si="1"/>
        <v>336169</v>
      </c>
      <c r="H8" s="11">
        <f t="shared" si="1"/>
        <v>158917</v>
      </c>
      <c r="I8" s="11">
        <f t="shared" si="1"/>
        <v>31486</v>
      </c>
      <c r="J8" s="11">
        <f t="shared" si="1"/>
        <v>95825</v>
      </c>
      <c r="K8" s="11">
        <f>SUM(B8:J8)</f>
        <v>1727021</v>
      </c>
    </row>
    <row r="9" spans="1:13" ht="17.25" customHeight="1">
      <c r="A9" s="15" t="s">
        <v>17</v>
      </c>
      <c r="B9" s="13">
        <f>+B10+B11</f>
        <v>36305</v>
      </c>
      <c r="C9" s="13">
        <f t="shared" ref="C9:J9" si="2">+C10+C11</f>
        <v>53624</v>
      </c>
      <c r="D9" s="13">
        <f t="shared" si="2"/>
        <v>51927</v>
      </c>
      <c r="E9" s="13">
        <f t="shared" si="2"/>
        <v>30688</v>
      </c>
      <c r="F9" s="13">
        <f t="shared" si="2"/>
        <v>36555</v>
      </c>
      <c r="G9" s="13">
        <f t="shared" si="2"/>
        <v>41294</v>
      </c>
      <c r="H9" s="13">
        <f t="shared" si="2"/>
        <v>34202</v>
      </c>
      <c r="I9" s="13">
        <f t="shared" si="2"/>
        <v>7461</v>
      </c>
      <c r="J9" s="13">
        <f t="shared" si="2"/>
        <v>16276</v>
      </c>
      <c r="K9" s="11">
        <f>SUM(B9:J9)</f>
        <v>308332</v>
      </c>
    </row>
    <row r="10" spans="1:13" ht="17.25" customHeight="1">
      <c r="A10" s="30" t="s">
        <v>18</v>
      </c>
      <c r="B10" s="13">
        <v>36305</v>
      </c>
      <c r="C10" s="13">
        <v>53624</v>
      </c>
      <c r="D10" s="13">
        <v>51927</v>
      </c>
      <c r="E10" s="13">
        <v>30688</v>
      </c>
      <c r="F10" s="13">
        <v>36555</v>
      </c>
      <c r="G10" s="13">
        <v>41294</v>
      </c>
      <c r="H10" s="13">
        <v>34202</v>
      </c>
      <c r="I10" s="13">
        <v>7461</v>
      </c>
      <c r="J10" s="13">
        <v>16276</v>
      </c>
      <c r="K10" s="11">
        <f>SUM(B10:J10)</f>
        <v>308332</v>
      </c>
    </row>
    <row r="11" spans="1:13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146915</v>
      </c>
      <c r="C12" s="17">
        <f t="shared" si="3"/>
        <v>198205</v>
      </c>
      <c r="D12" s="17">
        <f t="shared" si="3"/>
        <v>217120</v>
      </c>
      <c r="E12" s="17">
        <f t="shared" si="3"/>
        <v>125292</v>
      </c>
      <c r="F12" s="17">
        <f t="shared" si="3"/>
        <v>186726</v>
      </c>
      <c r="G12" s="17">
        <f t="shared" si="3"/>
        <v>288149</v>
      </c>
      <c r="H12" s="17">
        <f t="shared" si="3"/>
        <v>121861</v>
      </c>
      <c r="I12" s="17">
        <f t="shared" si="3"/>
        <v>23352</v>
      </c>
      <c r="J12" s="17">
        <f t="shared" si="3"/>
        <v>77805</v>
      </c>
      <c r="K12" s="11">
        <f t="shared" ref="K12:K27" si="4">SUM(B12:J12)</f>
        <v>1385425</v>
      </c>
    </row>
    <row r="13" spans="1:13" ht="17.25" customHeight="1">
      <c r="A13" s="14" t="s">
        <v>20</v>
      </c>
      <c r="B13" s="13">
        <v>66437</v>
      </c>
      <c r="C13" s="13">
        <v>96027</v>
      </c>
      <c r="D13" s="13">
        <v>106802</v>
      </c>
      <c r="E13" s="13">
        <v>61738</v>
      </c>
      <c r="F13" s="13">
        <v>87924</v>
      </c>
      <c r="G13" s="13">
        <v>128333</v>
      </c>
      <c r="H13" s="13">
        <v>54178</v>
      </c>
      <c r="I13" s="13">
        <v>12577</v>
      </c>
      <c r="J13" s="13">
        <v>38570</v>
      </c>
      <c r="K13" s="11">
        <f t="shared" si="4"/>
        <v>652586</v>
      </c>
      <c r="L13" s="53"/>
      <c r="M13" s="54"/>
    </row>
    <row r="14" spans="1:13" ht="17.25" customHeight="1">
      <c r="A14" s="14" t="s">
        <v>21</v>
      </c>
      <c r="B14" s="13">
        <v>69269</v>
      </c>
      <c r="C14" s="13">
        <v>86392</v>
      </c>
      <c r="D14" s="13">
        <v>94355</v>
      </c>
      <c r="E14" s="13">
        <v>54582</v>
      </c>
      <c r="F14" s="13">
        <v>85555</v>
      </c>
      <c r="G14" s="13">
        <v>142724</v>
      </c>
      <c r="H14" s="13">
        <v>58967</v>
      </c>
      <c r="I14" s="13">
        <v>8967</v>
      </c>
      <c r="J14" s="13">
        <v>33502</v>
      </c>
      <c r="K14" s="11">
        <f t="shared" si="4"/>
        <v>634313</v>
      </c>
      <c r="L14" s="53"/>
    </row>
    <row r="15" spans="1:13" ht="17.25" customHeight="1">
      <c r="A15" s="14" t="s">
        <v>22</v>
      </c>
      <c r="B15" s="13">
        <v>11209</v>
      </c>
      <c r="C15" s="13">
        <v>15786</v>
      </c>
      <c r="D15" s="13">
        <v>15963</v>
      </c>
      <c r="E15" s="13">
        <v>8972</v>
      </c>
      <c r="F15" s="13">
        <v>13247</v>
      </c>
      <c r="G15" s="13">
        <v>17092</v>
      </c>
      <c r="H15" s="13">
        <v>8716</v>
      </c>
      <c r="I15" s="13">
        <v>1808</v>
      </c>
      <c r="J15" s="13">
        <v>5733</v>
      </c>
      <c r="K15" s="11">
        <f t="shared" si="4"/>
        <v>98526</v>
      </c>
    </row>
    <row r="16" spans="1:13" ht="17.25" customHeight="1">
      <c r="A16" s="15" t="s">
        <v>117</v>
      </c>
      <c r="B16" s="13">
        <f>B17+B18+B19</f>
        <v>3720</v>
      </c>
      <c r="C16" s="13">
        <f t="shared" ref="C16:J16" si="5">C17+C18+C19</f>
        <v>5160</v>
      </c>
      <c r="D16" s="13">
        <f t="shared" si="5"/>
        <v>4934</v>
      </c>
      <c r="E16" s="13">
        <f t="shared" si="5"/>
        <v>2935</v>
      </c>
      <c r="F16" s="13">
        <f t="shared" si="5"/>
        <v>4518</v>
      </c>
      <c r="G16" s="13">
        <f t="shared" si="5"/>
        <v>6726</v>
      </c>
      <c r="H16" s="13">
        <f t="shared" si="5"/>
        <v>2854</v>
      </c>
      <c r="I16" s="13">
        <f t="shared" si="5"/>
        <v>673</v>
      </c>
      <c r="J16" s="13">
        <f t="shared" si="5"/>
        <v>1744</v>
      </c>
      <c r="K16" s="11">
        <f t="shared" si="4"/>
        <v>33264</v>
      </c>
    </row>
    <row r="17" spans="1:12" ht="17.25" customHeight="1">
      <c r="A17" s="14" t="s">
        <v>118</v>
      </c>
      <c r="B17" s="13">
        <v>2034</v>
      </c>
      <c r="C17" s="13">
        <v>2931</v>
      </c>
      <c r="D17" s="13">
        <v>2754</v>
      </c>
      <c r="E17" s="13">
        <v>1790</v>
      </c>
      <c r="F17" s="13">
        <v>2632</v>
      </c>
      <c r="G17" s="13">
        <v>4065</v>
      </c>
      <c r="H17" s="13">
        <v>1790</v>
      </c>
      <c r="I17" s="13">
        <v>425</v>
      </c>
      <c r="J17" s="13">
        <v>1057</v>
      </c>
      <c r="K17" s="11">
        <f t="shared" si="4"/>
        <v>19478</v>
      </c>
    </row>
    <row r="18" spans="1:12" ht="17.25" customHeight="1">
      <c r="A18" s="14" t="s">
        <v>119</v>
      </c>
      <c r="B18" s="13">
        <v>134</v>
      </c>
      <c r="C18" s="13">
        <v>194</v>
      </c>
      <c r="D18" s="13">
        <v>199</v>
      </c>
      <c r="E18" s="13">
        <v>141</v>
      </c>
      <c r="F18" s="13">
        <v>225</v>
      </c>
      <c r="G18" s="13">
        <v>433</v>
      </c>
      <c r="H18" s="13">
        <v>143</v>
      </c>
      <c r="I18" s="13">
        <v>29</v>
      </c>
      <c r="J18" s="13">
        <v>69</v>
      </c>
      <c r="K18" s="11">
        <f t="shared" si="4"/>
        <v>1567</v>
      </c>
    </row>
    <row r="19" spans="1:12" ht="17.25" customHeight="1">
      <c r="A19" s="14" t="s">
        <v>120</v>
      </c>
      <c r="B19" s="13">
        <v>1552</v>
      </c>
      <c r="C19" s="13">
        <v>2035</v>
      </c>
      <c r="D19" s="13">
        <v>1981</v>
      </c>
      <c r="E19" s="13">
        <v>1004</v>
      </c>
      <c r="F19" s="13">
        <v>1661</v>
      </c>
      <c r="G19" s="13">
        <v>2228</v>
      </c>
      <c r="H19" s="13">
        <v>921</v>
      </c>
      <c r="I19" s="13">
        <v>219</v>
      </c>
      <c r="J19" s="13">
        <v>618</v>
      </c>
      <c r="K19" s="11">
        <f t="shared" si="4"/>
        <v>12219</v>
      </c>
    </row>
    <row r="20" spans="1:12" ht="17.25" customHeight="1">
      <c r="A20" s="16" t="s">
        <v>23</v>
      </c>
      <c r="B20" s="11">
        <f>+B21+B22+B23</f>
        <v>99690</v>
      </c>
      <c r="C20" s="11">
        <f t="shared" ref="C20:J20" si="6">+C21+C22+C23</f>
        <v>121686</v>
      </c>
      <c r="D20" s="11">
        <f t="shared" si="6"/>
        <v>147385</v>
      </c>
      <c r="E20" s="11">
        <f t="shared" si="6"/>
        <v>78540</v>
      </c>
      <c r="F20" s="11">
        <f t="shared" si="6"/>
        <v>145198</v>
      </c>
      <c r="G20" s="11">
        <f t="shared" si="6"/>
        <v>243685</v>
      </c>
      <c r="H20" s="11">
        <f t="shared" si="6"/>
        <v>76064</v>
      </c>
      <c r="I20" s="11">
        <f t="shared" si="6"/>
        <v>18554</v>
      </c>
      <c r="J20" s="11">
        <f t="shared" si="6"/>
        <v>49930</v>
      </c>
      <c r="K20" s="11">
        <f t="shared" si="4"/>
        <v>980732</v>
      </c>
    </row>
    <row r="21" spans="1:12" ht="17.25" customHeight="1">
      <c r="A21" s="12" t="s">
        <v>24</v>
      </c>
      <c r="B21" s="13">
        <v>49638</v>
      </c>
      <c r="C21" s="13">
        <v>66393</v>
      </c>
      <c r="D21" s="13">
        <v>80408</v>
      </c>
      <c r="E21" s="13">
        <v>42946</v>
      </c>
      <c r="F21" s="13">
        <v>74897</v>
      </c>
      <c r="G21" s="13">
        <v>115061</v>
      </c>
      <c r="H21" s="13">
        <v>39163</v>
      </c>
      <c r="I21" s="13">
        <v>10906</v>
      </c>
      <c r="J21" s="13">
        <v>26467</v>
      </c>
      <c r="K21" s="11">
        <f t="shared" si="4"/>
        <v>505879</v>
      </c>
      <c r="L21" s="53"/>
    </row>
    <row r="22" spans="1:12" ht="17.25" customHeight="1">
      <c r="A22" s="12" t="s">
        <v>25</v>
      </c>
      <c r="B22" s="13">
        <v>43217</v>
      </c>
      <c r="C22" s="13">
        <v>46831</v>
      </c>
      <c r="D22" s="13">
        <v>57716</v>
      </c>
      <c r="E22" s="13">
        <v>30997</v>
      </c>
      <c r="F22" s="13">
        <v>61453</v>
      </c>
      <c r="G22" s="13">
        <v>115784</v>
      </c>
      <c r="H22" s="13">
        <v>32484</v>
      </c>
      <c r="I22" s="13">
        <v>6442</v>
      </c>
      <c r="J22" s="13">
        <v>20061</v>
      </c>
      <c r="K22" s="11">
        <f t="shared" si="4"/>
        <v>414985</v>
      </c>
      <c r="L22" s="53"/>
    </row>
    <row r="23" spans="1:12" ht="17.25" customHeight="1">
      <c r="A23" s="12" t="s">
        <v>26</v>
      </c>
      <c r="B23" s="13">
        <v>6835</v>
      </c>
      <c r="C23" s="13">
        <v>8462</v>
      </c>
      <c r="D23" s="13">
        <v>9261</v>
      </c>
      <c r="E23" s="13">
        <v>4597</v>
      </c>
      <c r="F23" s="13">
        <v>8848</v>
      </c>
      <c r="G23" s="13">
        <v>12840</v>
      </c>
      <c r="H23" s="13">
        <v>4417</v>
      </c>
      <c r="I23" s="13">
        <v>1206</v>
      </c>
      <c r="J23" s="13">
        <v>3402</v>
      </c>
      <c r="K23" s="11">
        <f t="shared" si="4"/>
        <v>59868</v>
      </c>
    </row>
    <row r="24" spans="1:12" ht="17.25" customHeight="1">
      <c r="A24" s="16" t="s">
        <v>27</v>
      </c>
      <c r="B24" s="13">
        <v>27423</v>
      </c>
      <c r="C24" s="13">
        <v>41946</v>
      </c>
      <c r="D24" s="13">
        <v>52971</v>
      </c>
      <c r="E24" s="13">
        <v>26979</v>
      </c>
      <c r="F24" s="13">
        <v>36199</v>
      </c>
      <c r="G24" s="13">
        <v>38238</v>
      </c>
      <c r="H24" s="13">
        <v>17517</v>
      </c>
      <c r="I24" s="13">
        <v>8115</v>
      </c>
      <c r="J24" s="13">
        <v>22294</v>
      </c>
      <c r="K24" s="11">
        <f t="shared" si="4"/>
        <v>271682</v>
      </c>
    </row>
    <row r="25" spans="1:12" ht="17.25" customHeight="1">
      <c r="A25" s="12" t="s">
        <v>28</v>
      </c>
      <c r="B25" s="13">
        <v>17551</v>
      </c>
      <c r="C25" s="13">
        <v>26845</v>
      </c>
      <c r="D25" s="13">
        <v>33901</v>
      </c>
      <c r="E25" s="13">
        <v>17267</v>
      </c>
      <c r="F25" s="13">
        <v>23167</v>
      </c>
      <c r="G25" s="13">
        <v>24472</v>
      </c>
      <c r="H25" s="13">
        <v>11211</v>
      </c>
      <c r="I25" s="13">
        <v>5194</v>
      </c>
      <c r="J25" s="13">
        <v>14268</v>
      </c>
      <c r="K25" s="11">
        <f t="shared" si="4"/>
        <v>173876</v>
      </c>
      <c r="L25" s="53"/>
    </row>
    <row r="26" spans="1:12" ht="17.25" customHeight="1">
      <c r="A26" s="12" t="s">
        <v>29</v>
      </c>
      <c r="B26" s="13">
        <v>9872</v>
      </c>
      <c r="C26" s="13">
        <v>15101</v>
      </c>
      <c r="D26" s="13">
        <v>19070</v>
      </c>
      <c r="E26" s="13">
        <v>9712</v>
      </c>
      <c r="F26" s="13">
        <v>13032</v>
      </c>
      <c r="G26" s="13">
        <v>13766</v>
      </c>
      <c r="H26" s="13">
        <v>6306</v>
      </c>
      <c r="I26" s="13">
        <v>2921</v>
      </c>
      <c r="J26" s="13">
        <v>8026</v>
      </c>
      <c r="K26" s="11">
        <f t="shared" si="4"/>
        <v>97806</v>
      </c>
      <c r="L26" s="53"/>
    </row>
    <row r="27" spans="1:12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2055</v>
      </c>
      <c r="I27" s="11">
        <v>0</v>
      </c>
      <c r="J27" s="11">
        <v>0</v>
      </c>
      <c r="K27" s="11">
        <f t="shared" si="4"/>
        <v>2055</v>
      </c>
    </row>
    <row r="28" spans="1:12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2" ht="17.25" customHeight="1">
      <c r="A29" s="2" t="s">
        <v>33</v>
      </c>
      <c r="B29" s="33">
        <f>SUM(B30:B33)</f>
        <v>2.4137</v>
      </c>
      <c r="C29" s="33">
        <f t="shared" ref="C29:J29" si="7">SUM(C30:C33)</f>
        <v>2.7531059999999998</v>
      </c>
      <c r="D29" s="33">
        <f t="shared" si="7"/>
        <v>3.1276999999999999</v>
      </c>
      <c r="E29" s="33">
        <f t="shared" si="7"/>
        <v>2.6360000000000001</v>
      </c>
      <c r="F29" s="33">
        <f t="shared" si="7"/>
        <v>2.5590000000000002</v>
      </c>
      <c r="G29" s="33">
        <f t="shared" si="7"/>
        <v>2.2014</v>
      </c>
      <c r="H29" s="33">
        <f t="shared" si="7"/>
        <v>2.5242</v>
      </c>
      <c r="I29" s="33">
        <f t="shared" si="7"/>
        <v>4.4806999999999997</v>
      </c>
      <c r="J29" s="33">
        <f t="shared" si="7"/>
        <v>2.6566999999999998</v>
      </c>
      <c r="K29" s="19">
        <v>0</v>
      </c>
    </row>
    <row r="30" spans="1:12" ht="17.25" customHeight="1">
      <c r="A30" s="16" t="s">
        <v>34</v>
      </c>
      <c r="B30" s="33">
        <v>2.4137</v>
      </c>
      <c r="C30" s="33">
        <v>2.7469999999999999</v>
      </c>
      <c r="D30" s="33">
        <v>3.1276999999999999</v>
      </c>
      <c r="E30" s="33">
        <v>2.6360000000000001</v>
      </c>
      <c r="F30" s="33">
        <v>2.5590000000000002</v>
      </c>
      <c r="G30" s="33">
        <v>2.2014</v>
      </c>
      <c r="H30" s="33">
        <v>2.5242</v>
      </c>
      <c r="I30" s="33">
        <v>4.4806999999999997</v>
      </c>
      <c r="J30" s="33">
        <v>2.6566999999999998</v>
      </c>
      <c r="K30" s="19">
        <v>0</v>
      </c>
    </row>
    <row r="31" spans="1:12" ht="17.25" customHeight="1">
      <c r="A31" s="31" t="s">
        <v>35</v>
      </c>
      <c r="B31" s="32">
        <v>0</v>
      </c>
      <c r="C31" s="47">
        <v>6.1060000000000003E-3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2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22598.65</v>
      </c>
      <c r="I35" s="19">
        <v>0</v>
      </c>
      <c r="J35" s="19">
        <v>0</v>
      </c>
      <c r="K35" s="23">
        <f>SUM(B35:J35)</f>
        <v>22598.65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t="shared" ref="K39:K44" si="8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775022.86</v>
      </c>
      <c r="C47" s="22">
        <f t="shared" ref="C47:H47" si="9">+C48+C56</f>
        <v>1180728.0999999999</v>
      </c>
      <c r="D47" s="22">
        <f t="shared" si="9"/>
        <v>1506493.75</v>
      </c>
      <c r="E47" s="22">
        <f t="shared" si="9"/>
        <v>718446.82000000007</v>
      </c>
      <c r="F47" s="22">
        <f t="shared" si="9"/>
        <v>1067972.6600000001</v>
      </c>
      <c r="G47" s="22">
        <f t="shared" si="9"/>
        <v>1388983.58</v>
      </c>
      <c r="H47" s="22">
        <f t="shared" si="9"/>
        <v>683296.3600000001</v>
      </c>
      <c r="I47" s="22">
        <f>+I48+I56</f>
        <v>260575.11</v>
      </c>
      <c r="J47" s="22">
        <f>+J48+J56</f>
        <v>459620.33</v>
      </c>
      <c r="K47" s="22">
        <f>SUM(B47:J47)</f>
        <v>8041139.5700000012</v>
      </c>
    </row>
    <row r="48" spans="1:11" ht="17.25" customHeight="1">
      <c r="A48" s="16" t="s">
        <v>48</v>
      </c>
      <c r="B48" s="23">
        <f>SUM(B49:B55)</f>
        <v>758029.73</v>
      </c>
      <c r="C48" s="23">
        <f t="shared" ref="C48:H48" si="10">SUM(C49:C55)</f>
        <v>1158014.2</v>
      </c>
      <c r="D48" s="23">
        <f t="shared" si="10"/>
        <v>1483583.83</v>
      </c>
      <c r="E48" s="23">
        <f t="shared" si="10"/>
        <v>697048.02</v>
      </c>
      <c r="F48" s="23">
        <f t="shared" si="10"/>
        <v>1047132.56</v>
      </c>
      <c r="G48" s="23">
        <f t="shared" si="10"/>
        <v>1360667.73</v>
      </c>
      <c r="H48" s="23">
        <f t="shared" si="10"/>
        <v>665141.33000000007</v>
      </c>
      <c r="I48" s="23">
        <f>SUM(I49:I55)</f>
        <v>260575.11</v>
      </c>
      <c r="J48" s="23">
        <f>SUM(J49:J55)</f>
        <v>446455.78</v>
      </c>
      <c r="K48" s="23">
        <f t="shared" ref="K48:K56" si="11">SUM(B48:J48)</f>
        <v>7876648.290000001</v>
      </c>
    </row>
    <row r="49" spans="1:11" ht="17.25" customHeight="1">
      <c r="A49" s="35" t="s">
        <v>49</v>
      </c>
      <c r="B49" s="23">
        <f t="shared" ref="B49:H49" si="12">ROUND(B30*B7,2)</f>
        <v>758029.73</v>
      </c>
      <c r="C49" s="23">
        <f t="shared" si="12"/>
        <v>1155445.8899999999</v>
      </c>
      <c r="D49" s="23">
        <f t="shared" si="12"/>
        <v>1483583.83</v>
      </c>
      <c r="E49" s="23">
        <f t="shared" si="12"/>
        <v>697048.02</v>
      </c>
      <c r="F49" s="23">
        <f t="shared" si="12"/>
        <v>1047132.56</v>
      </c>
      <c r="G49" s="23">
        <f t="shared" si="12"/>
        <v>1360667.73</v>
      </c>
      <c r="H49" s="23">
        <f t="shared" si="12"/>
        <v>642542.68000000005</v>
      </c>
      <c r="I49" s="23">
        <f>ROUND(I30*I7,2)</f>
        <v>260575.11</v>
      </c>
      <c r="J49" s="23">
        <f>ROUND(J30*J7,2)</f>
        <v>446455.78</v>
      </c>
      <c r="K49" s="23">
        <f t="shared" si="11"/>
        <v>7851481.3300000001</v>
      </c>
    </row>
    <row r="50" spans="1:11" ht="17.25" customHeight="1">
      <c r="A50" s="35" t="s">
        <v>50</v>
      </c>
      <c r="B50" s="19">
        <v>0</v>
      </c>
      <c r="C50" s="23">
        <f>ROUND(C31*C7,2)</f>
        <v>2568.31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2568.31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22598.65</v>
      </c>
      <c r="I53" s="32">
        <f>+I35</f>
        <v>0</v>
      </c>
      <c r="J53" s="32">
        <f>+J35</f>
        <v>0</v>
      </c>
      <c r="K53" s="23">
        <f t="shared" si="11"/>
        <v>22598.65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16993.13</v>
      </c>
      <c r="C56" s="37">
        <v>22713.9</v>
      </c>
      <c r="D56" s="37">
        <v>22909.919999999998</v>
      </c>
      <c r="E56" s="37">
        <v>21398.799999999999</v>
      </c>
      <c r="F56" s="37">
        <v>20840.099999999999</v>
      </c>
      <c r="G56" s="37">
        <v>28315.85</v>
      </c>
      <c r="H56" s="37">
        <v>18155.03</v>
      </c>
      <c r="I56" s="19">
        <v>0</v>
      </c>
      <c r="J56" s="37">
        <v>13164.55</v>
      </c>
      <c r="K56" s="37">
        <f t="shared" si="11"/>
        <v>164491.28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t="shared" ref="B60:J60" si="13">+B61+B68+B94+B95</f>
        <v>-108915</v>
      </c>
      <c r="C60" s="36">
        <f t="shared" si="13"/>
        <v>-161065.67000000001</v>
      </c>
      <c r="D60" s="36">
        <f t="shared" si="13"/>
        <v>-156873.93</v>
      </c>
      <c r="E60" s="36">
        <f t="shared" si="13"/>
        <v>-98923.64</v>
      </c>
      <c r="F60" s="36">
        <f t="shared" si="13"/>
        <v>-110045.65</v>
      </c>
      <c r="G60" s="36">
        <f t="shared" si="13"/>
        <v>-123907.18</v>
      </c>
      <c r="H60" s="36">
        <f t="shared" si="13"/>
        <v>-102606</v>
      </c>
      <c r="I60" s="36">
        <f t="shared" si="13"/>
        <v>-27650.239999999998</v>
      </c>
      <c r="J60" s="36">
        <f t="shared" si="13"/>
        <v>-58053.56</v>
      </c>
      <c r="K60" s="36">
        <f>SUM(B60:J60)</f>
        <v>-948040.87000000011</v>
      </c>
    </row>
    <row r="61" spans="1:11" ht="18.75" customHeight="1">
      <c r="A61" s="16" t="s">
        <v>82</v>
      </c>
      <c r="B61" s="36">
        <f t="shared" ref="B61:J61" si="14">B62+B63+B64+B65+B66+B67</f>
        <v>-108915</v>
      </c>
      <c r="C61" s="36">
        <f t="shared" si="14"/>
        <v>-160872</v>
      </c>
      <c r="D61" s="36">
        <f t="shared" si="14"/>
        <v>-155781</v>
      </c>
      <c r="E61" s="36">
        <f t="shared" si="14"/>
        <v>-92064</v>
      </c>
      <c r="F61" s="36">
        <f t="shared" si="14"/>
        <v>-109665</v>
      </c>
      <c r="G61" s="36">
        <f t="shared" si="14"/>
        <v>-123882</v>
      </c>
      <c r="H61" s="36">
        <f t="shared" si="14"/>
        <v>-102606</v>
      </c>
      <c r="I61" s="36">
        <f t="shared" si="14"/>
        <v>-22383</v>
      </c>
      <c r="J61" s="36">
        <f t="shared" si="14"/>
        <v>-48828</v>
      </c>
      <c r="K61" s="36">
        <f t="shared" ref="K61:K92" si="15">SUM(B61:J61)</f>
        <v>-924996</v>
      </c>
    </row>
    <row r="62" spans="1:11" ht="18.75" customHeight="1">
      <c r="A62" s="12" t="s">
        <v>83</v>
      </c>
      <c r="B62" s="36">
        <f>-ROUND(B9*$D$3,2)</f>
        <v>-108915</v>
      </c>
      <c r="C62" s="36">
        <f t="shared" ref="C62:J62" si="16">-ROUND(C9*$D$3,2)</f>
        <v>-160872</v>
      </c>
      <c r="D62" s="36">
        <f t="shared" si="16"/>
        <v>-155781</v>
      </c>
      <c r="E62" s="36">
        <f t="shared" si="16"/>
        <v>-92064</v>
      </c>
      <c r="F62" s="36">
        <f t="shared" si="16"/>
        <v>-109665</v>
      </c>
      <c r="G62" s="36">
        <f t="shared" si="16"/>
        <v>-123882</v>
      </c>
      <c r="H62" s="36">
        <f t="shared" si="16"/>
        <v>-102606</v>
      </c>
      <c r="I62" s="36">
        <f t="shared" si="16"/>
        <v>-22383</v>
      </c>
      <c r="J62" s="36">
        <f t="shared" si="16"/>
        <v>-48828</v>
      </c>
      <c r="K62" s="36">
        <f t="shared" si="15"/>
        <v>-924996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f t="shared" si="15"/>
        <v>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0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19">
        <v>0</v>
      </c>
      <c r="I66" s="19">
        <v>0</v>
      </c>
      <c r="J66" s="19">
        <v>0</v>
      </c>
      <c r="K66" s="36">
        <f t="shared" si="15"/>
        <v>0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t="shared" ref="B68:J68" si="17">SUM(B69:B92)</f>
        <v>0</v>
      </c>
      <c r="C68" s="36">
        <f t="shared" si="17"/>
        <v>-193.67</v>
      </c>
      <c r="D68" s="36">
        <f t="shared" si="17"/>
        <v>-1092.93</v>
      </c>
      <c r="E68" s="36">
        <f t="shared" si="17"/>
        <v>-6859.6399999999994</v>
      </c>
      <c r="F68" s="36">
        <f t="shared" si="17"/>
        <v>-380.65</v>
      </c>
      <c r="G68" s="36">
        <f t="shared" si="17"/>
        <v>-25.18</v>
      </c>
      <c r="H68" s="36">
        <f t="shared" si="17"/>
        <v>0</v>
      </c>
      <c r="I68" s="36">
        <f t="shared" si="17"/>
        <v>-5267.24</v>
      </c>
      <c r="J68" s="36">
        <f t="shared" si="17"/>
        <v>-8227.2000000000007</v>
      </c>
      <c r="K68" s="36">
        <f t="shared" si="15"/>
        <v>-22046.510000000002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-896.53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-896.53</v>
      </c>
    </row>
    <row r="70" spans="1:11" ht="18.75" customHeight="1">
      <c r="A70" s="12" t="s">
        <v>63</v>
      </c>
      <c r="B70" s="19">
        <v>0</v>
      </c>
      <c r="C70" s="36">
        <v>-193.67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-244.03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0</v>
      </c>
      <c r="J72" s="19">
        <v>0</v>
      </c>
      <c r="K72" s="49">
        <f t="shared" si="15"/>
        <v>0</v>
      </c>
    </row>
    <row r="73" spans="1:11" ht="18.75" customHeight="1">
      <c r="A73" s="35" t="s">
        <v>66</v>
      </c>
      <c r="B73" s="36">
        <v>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49">
        <f t="shared" si="15"/>
        <v>0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4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4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4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4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4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4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49">
        <f t="shared" si="15"/>
        <v>0</v>
      </c>
    </row>
    <row r="81" spans="1:12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49">
        <f t="shared" si="15"/>
        <v>0</v>
      </c>
    </row>
    <row r="82" spans="1:12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49">
        <f t="shared" si="15"/>
        <v>0</v>
      </c>
    </row>
    <row r="83" spans="1:12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49">
        <f t="shared" si="15"/>
        <v>0</v>
      </c>
    </row>
    <row r="84" spans="1:12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49">
        <f t="shared" si="15"/>
        <v>0</v>
      </c>
    </row>
    <row r="85" spans="1:12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49">
        <f t="shared" si="15"/>
        <v>0</v>
      </c>
    </row>
    <row r="86" spans="1:12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49">
        <f t="shared" si="15"/>
        <v>0</v>
      </c>
    </row>
    <row r="87" spans="1:12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49">
        <f t="shared" si="15"/>
        <v>0</v>
      </c>
    </row>
    <row r="88" spans="1:12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49">
        <f t="shared" si="15"/>
        <v>0</v>
      </c>
    </row>
    <row r="89" spans="1:12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4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4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4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-5963.11</v>
      </c>
      <c r="F92" s="19">
        <v>0</v>
      </c>
      <c r="G92" s="19">
        <v>0</v>
      </c>
      <c r="H92" s="19">
        <v>0</v>
      </c>
      <c r="I92" s="49">
        <v>-3283.25</v>
      </c>
      <c r="J92" s="49">
        <v>-8227.2000000000007</v>
      </c>
      <c r="K92" s="49">
        <f t="shared" si="15"/>
        <v>-17473.560000000001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9">
        <f t="shared" ref="K94:K100" si="18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3" ht="18.75" customHeight="1">
      <c r="A97" s="16" t="s">
        <v>91</v>
      </c>
      <c r="B97" s="24">
        <f t="shared" ref="B97:H97" si="19">+B98+B99</f>
        <v>666107.86</v>
      </c>
      <c r="C97" s="24">
        <f t="shared" si="19"/>
        <v>1019662.4299999999</v>
      </c>
      <c r="D97" s="24">
        <f t="shared" si="19"/>
        <v>1349619.82</v>
      </c>
      <c r="E97" s="24">
        <f t="shared" si="19"/>
        <v>619523.18000000005</v>
      </c>
      <c r="F97" s="24">
        <f t="shared" si="19"/>
        <v>957927.01</v>
      </c>
      <c r="G97" s="24">
        <f t="shared" si="19"/>
        <v>1265076.4000000001</v>
      </c>
      <c r="H97" s="24">
        <f t="shared" si="19"/>
        <v>580690.3600000001</v>
      </c>
      <c r="I97" s="24">
        <f>+I98+I99</f>
        <v>232924.87</v>
      </c>
      <c r="J97" s="24">
        <f>+J98+J99</f>
        <v>401566.77</v>
      </c>
      <c r="K97" s="49">
        <f t="shared" si="18"/>
        <v>7093098.7000000011</v>
      </c>
      <c r="L97" s="55"/>
    </row>
    <row r="98" spans="1:13" ht="18.75" customHeight="1">
      <c r="A98" s="16" t="s">
        <v>90</v>
      </c>
      <c r="B98" s="24">
        <f t="shared" ref="B98:J98" si="20">+B48+B61+B68+B94</f>
        <v>649114.73</v>
      </c>
      <c r="C98" s="24">
        <f t="shared" si="20"/>
        <v>996948.52999999991</v>
      </c>
      <c r="D98" s="24">
        <f t="shared" si="20"/>
        <v>1326709.9000000001</v>
      </c>
      <c r="E98" s="24">
        <f t="shared" si="20"/>
        <v>598124.38</v>
      </c>
      <c r="F98" s="24">
        <f t="shared" si="20"/>
        <v>937086.91</v>
      </c>
      <c r="G98" s="24">
        <f t="shared" si="20"/>
        <v>1236760.55</v>
      </c>
      <c r="H98" s="24">
        <f t="shared" si="20"/>
        <v>562535.33000000007</v>
      </c>
      <c r="I98" s="24">
        <f t="shared" si="20"/>
        <v>232924.87</v>
      </c>
      <c r="J98" s="24">
        <f t="shared" si="20"/>
        <v>389400.58</v>
      </c>
      <c r="K98" s="49">
        <f t="shared" si="18"/>
        <v>6929605.7800000003</v>
      </c>
      <c r="L98" s="55"/>
    </row>
    <row r="99" spans="1:13" ht="18" customHeight="1">
      <c r="A99" s="16" t="s">
        <v>124</v>
      </c>
      <c r="B99" s="24">
        <f t="shared" ref="B99:J99" si="21">IF(+B56+B95+B100&lt;0,0,(B56+B95+B100))</f>
        <v>16993.13</v>
      </c>
      <c r="C99" s="24">
        <f>IF(+C56+C95+C100&lt;0,0,(C56+C95+C100))</f>
        <v>22713.9</v>
      </c>
      <c r="D99" s="24">
        <f t="shared" si="21"/>
        <v>22909.919999999998</v>
      </c>
      <c r="E99" s="24">
        <f t="shared" si="21"/>
        <v>21398.799999999999</v>
      </c>
      <c r="F99" s="24">
        <f t="shared" si="21"/>
        <v>20840.099999999999</v>
      </c>
      <c r="G99" s="24">
        <f t="shared" si="21"/>
        <v>28315.85</v>
      </c>
      <c r="H99" s="24">
        <f t="shared" si="21"/>
        <v>18155.03</v>
      </c>
      <c r="I99" s="19">
        <f t="shared" si="21"/>
        <v>0</v>
      </c>
      <c r="J99" s="24">
        <f t="shared" si="21"/>
        <v>12166.189999999999</v>
      </c>
      <c r="K99" s="49">
        <f t="shared" si="18"/>
        <v>163492.92000000001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9">
        <f t="shared" si="18"/>
        <v>0</v>
      </c>
      <c r="M100" s="58"/>
    </row>
    <row r="101" spans="1:13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3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3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3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3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7093098.7100000009</v>
      </c>
      <c r="L105" s="55"/>
    </row>
    <row r="106" spans="1:13" ht="18.75" customHeight="1">
      <c r="A106" s="26" t="s">
        <v>78</v>
      </c>
      <c r="B106" s="27">
        <v>81179.509999999995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81179.509999999995</v>
      </c>
    </row>
    <row r="107" spans="1:13" ht="18.75" customHeight="1">
      <c r="A107" s="26" t="s">
        <v>79</v>
      </c>
      <c r="B107" s="27">
        <v>584928.35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t="shared" ref="K107:K123" si="22">SUM(B107:J107)</f>
        <v>584928.35</v>
      </c>
    </row>
    <row r="108" spans="1:13" ht="18.75" customHeight="1">
      <c r="A108" s="26" t="s">
        <v>80</v>
      </c>
      <c r="B108" s="41">
        <v>0</v>
      </c>
      <c r="C108" s="27">
        <f>+C97</f>
        <v>1019662.4299999999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1019662.4299999999</v>
      </c>
    </row>
    <row r="109" spans="1:13" ht="18.75" customHeight="1">
      <c r="A109" s="26" t="s">
        <v>81</v>
      </c>
      <c r="B109" s="41">
        <v>0</v>
      </c>
      <c r="C109" s="41">
        <v>0</v>
      </c>
      <c r="D109" s="27">
        <f>+D97</f>
        <v>1349619.82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1349619.82</v>
      </c>
    </row>
    <row r="110" spans="1:13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619523.18000000005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619523.18000000005</v>
      </c>
    </row>
    <row r="111" spans="1:13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117947.84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117947.84</v>
      </c>
    </row>
    <row r="112" spans="1:13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167349.78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167349.78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242139.44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242139.44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430489.96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430489.96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371420.61</v>
      </c>
      <c r="H115" s="41">
        <v>0</v>
      </c>
      <c r="I115" s="41">
        <v>0</v>
      </c>
      <c r="J115" s="41">
        <v>0</v>
      </c>
      <c r="K115" s="42">
        <f t="shared" si="22"/>
        <v>371420.61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33503</v>
      </c>
      <c r="H116" s="41">
        <v>0</v>
      </c>
      <c r="I116" s="41">
        <v>0</v>
      </c>
      <c r="J116" s="41">
        <v>0</v>
      </c>
      <c r="K116" s="42">
        <f t="shared" si="22"/>
        <v>33503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211680.73</v>
      </c>
      <c r="H117" s="41">
        <v>0</v>
      </c>
      <c r="I117" s="41">
        <v>0</v>
      </c>
      <c r="J117" s="41">
        <v>0</v>
      </c>
      <c r="K117" s="42">
        <f t="shared" si="22"/>
        <v>211680.73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168351.84</v>
      </c>
      <c r="H118" s="41">
        <v>0</v>
      </c>
      <c r="I118" s="41">
        <v>0</v>
      </c>
      <c r="J118" s="41">
        <v>0</v>
      </c>
      <c r="K118" s="42">
        <f t="shared" si="22"/>
        <v>168351.84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480120.22</v>
      </c>
      <c r="H119" s="41">
        <v>0</v>
      </c>
      <c r="I119" s="41">
        <v>0</v>
      </c>
      <c r="J119" s="41">
        <v>0</v>
      </c>
      <c r="K119" s="42">
        <f t="shared" si="22"/>
        <v>480120.22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200242.3</v>
      </c>
      <c r="I120" s="41">
        <v>0</v>
      </c>
      <c r="J120" s="41">
        <v>0</v>
      </c>
      <c r="K120" s="42">
        <f t="shared" si="22"/>
        <v>200242.3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380448.06</v>
      </c>
      <c r="I121" s="41">
        <v>0</v>
      </c>
      <c r="J121" s="41">
        <v>0</v>
      </c>
      <c r="K121" s="42">
        <f t="shared" si="22"/>
        <v>380448.06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232924.87</v>
      </c>
      <c r="J122" s="41">
        <v>0</v>
      </c>
      <c r="K122" s="42">
        <f t="shared" si="22"/>
        <v>232924.87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401566.77</v>
      </c>
      <c r="K123" s="45">
        <f t="shared" si="22"/>
        <v>401566.77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spans="1:11" ht="18.75" customHeight="1">
      <c r="A125" s="60"/>
    </row>
    <row r="126" spans="1:11" ht="18.75" customHeight="1">
      <c r="A126" s="40"/>
    </row>
    <row r="127" spans="1:11" ht="18.75" customHeight="1">
      <c r="A127" s="40"/>
    </row>
    <row r="128" spans="1:11" ht="15.75">
      <c r="A128" s="39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2014-07-11T17:57:32Z</dcterms:modified>
</cp:coreProperties>
</file>