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<sst xmlns="http://schemas.openxmlformats.org/spreadsheetml/2006/main" count="127" uniqueCount="127">
  <si>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</si>
  <si>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</si>
  <si>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</si>
  <si>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</si>
  <si>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</si>
  <si>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</si>
  <si>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</si>
  <si>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</si>
  <si>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</si>
  <si>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</si>
  <si>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</si>
  <si>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</si>
  <si>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</si>
  <si>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</si>
  <si>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</si>
  <si>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</si>
  <si>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</si>
  <si>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</si>
  <si>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</si>
  <si>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</si>
  <si>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</si>
  <si>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</si>
  <si>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</si>
  <si>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</si>
  <si>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</si>
  <si>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</si>
  <si>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</si>
  <si>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</si>
  <si>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</si>
  <si>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</si>
  <si>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</si>
  <si>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</si>
  <si>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</si>
  <si>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</si>
  <si>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</si>
  <si>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</si>
  <si>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</si>
  <si>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</si>
  <si>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</si>
  <si>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</si>
  <si>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</si>
  <si>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</si>
  <si>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</si>
  <si>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</si>
  <si>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</si>
  <si>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</si>
  <si>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</si>
  <si>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</si>
  <si>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</si>
  <si>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</si>
  <si>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</si>
  <si>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</si>
  <si>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</si>
  <si>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</si>
  <si>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</si>
  <si>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</si>
  <si>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</si>
  <si>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</si>
  <si>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</si>
  <si>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</si>
  <si>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</si>
  <si>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</si>
  <si>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</si>
  <si>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</si>
  <si>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</si>
  <si>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</si>
  <si>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</si>
  <si>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</si>
  <si>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</si>
  <si>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</si>
  <si>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</si>
  <si>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</si>
  <si>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</si>
  <si>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</si>
  <si>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</si>
  <si>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</si>
  <si>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</si>
  <si>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</si>
  <si>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</si>
  <si>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</si>
  <si>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</si>
  <si>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</si>
  <si>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</si>
  <si>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</si>
  <si>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</si>
  <si>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</si>
  <si>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</si>
  <si>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</si>
  <si>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</si>
  <si>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</si>
  <si>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</si>
  <si>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</si>
  <si>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</si>
  <si>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</si>
  <si>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</si>
  <si>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</si>
  <si>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</si>
  <si>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</si>
  <si>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</si>
  <si>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</si>
  <si>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</si>
  <si>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</si>
  <si>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</si>
  <si>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</si>
  <si>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</si>
  <si>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</si>
  <si>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</si>
  <si>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</si>
  <si>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</si>
  <si>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</si>
  <si>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</si>
  <si>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</si>
  <si>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</si>
  <si>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</si>
  <si>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</si>
  <si>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</si>
  <si>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</si>
  <si>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</si>
  <si>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</si>
  <si>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</si>
  <si>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</si>
  <si>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</si>
  <si>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</si>
  <si>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</si>
  <si>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</si>
  <si>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</si>
  <si>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04/07/14 - VENCIMENTO 14/07/14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</si>
</sst>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428938</v>
      </c>
      <c r="C7" s="9">
        <f t="shared" si="0"/>
        <v>565920</v>
      </c>
      <c r="D7" s="9">
        <f t="shared" si="0"/>
        <v>613456</v>
      </c>
      <c r="E7" s="9">
        <f t="shared" si="0"/>
        <v>404360</v>
      </c>
      <c r="F7" s="9">
        <f t="shared" si="0"/>
        <v>556023</v>
      </c>
      <c r="G7" s="9">
        <f t="shared" si="0"/>
        <v>907089</v>
      </c>
      <c r="H7" s="9">
        <f t="shared" si="0"/>
        <v>401362</v>
      </c>
      <c r="I7" s="9">
        <f t="shared" si="0"/>
        <v>85905</v>
      </c>
      <c r="J7" s="9">
        <f t="shared" si="0"/>
        <v>233926</v>
      </c>
      <c r="K7" s="9">
        <f t="shared" si="0"/>
        <v>4196979</v>
      </c>
      <c r="L7" s="53"/>
    </row>
    <row r="8" spans="1:11" ht="17.25" customHeight="1">
      <c r="A8" s="10" t="s">
        <v>121</v>
      </c>
      <c r="B8" s="11">
        <f>B9+B12+B16</f>
        <v>258301</v>
      </c>
      <c r="C8" s="11">
        <f aca="true" t="shared" si="1" ref="C8:J8">C9+C12+C16</f>
        <v>346715</v>
      </c>
      <c r="D8" s="11">
        <f t="shared" si="1"/>
        <v>352134</v>
      </c>
      <c r="E8" s="11">
        <f t="shared" si="1"/>
        <v>243152</v>
      </c>
      <c r="F8" s="11">
        <f t="shared" si="1"/>
        <v>311502</v>
      </c>
      <c r="G8" s="11">
        <f t="shared" si="1"/>
        <v>497715</v>
      </c>
      <c r="H8" s="11">
        <f t="shared" si="1"/>
        <v>252047</v>
      </c>
      <c r="I8" s="11">
        <f t="shared" si="1"/>
        <v>46039</v>
      </c>
      <c r="J8" s="11">
        <f t="shared" si="1"/>
        <v>132934</v>
      </c>
      <c r="K8" s="11">
        <f>SUM(B8:J8)</f>
        <v>2440539</v>
      </c>
    </row>
    <row r="9" spans="1:11" ht="17.25" customHeight="1">
      <c r="A9" s="15" t="s">
        <v>17</v>
      </c>
      <c r="B9" s="13">
        <f>+B10+B11</f>
        <v>39074</v>
      </c>
      <c r="C9" s="13">
        <f aca="true" t="shared" si="2" ref="C9:J9">+C10+C11</f>
        <v>53126</v>
      </c>
      <c r="D9" s="13">
        <f t="shared" si="2"/>
        <v>50656</v>
      </c>
      <c r="E9" s="13">
        <f t="shared" si="2"/>
        <v>34449</v>
      </c>
      <c r="F9" s="13">
        <f t="shared" si="2"/>
        <v>39709</v>
      </c>
      <c r="G9" s="13">
        <f t="shared" si="2"/>
        <v>49019</v>
      </c>
      <c r="H9" s="13">
        <f t="shared" si="2"/>
        <v>43771</v>
      </c>
      <c r="I9" s="13">
        <f t="shared" si="2"/>
        <v>7913</v>
      </c>
      <c r="J9" s="13">
        <f t="shared" si="2"/>
        <v>17484</v>
      </c>
      <c r="K9" s="11">
        <f>SUM(B9:J9)</f>
        <v>335201</v>
      </c>
    </row>
    <row r="10" spans="1:11" ht="17.25" customHeight="1">
      <c r="A10" s="30" t="s">
        <v>18</v>
      </c>
      <c r="B10" s="13">
        <v>39074</v>
      </c>
      <c r="C10" s="13">
        <v>53126</v>
      </c>
      <c r="D10" s="13">
        <v>50656</v>
      </c>
      <c r="E10" s="13">
        <v>34449</v>
      </c>
      <c r="F10" s="13">
        <v>39709</v>
      </c>
      <c r="G10" s="13">
        <v>49019</v>
      </c>
      <c r="H10" s="13">
        <v>43771</v>
      </c>
      <c r="I10" s="13">
        <v>7913</v>
      </c>
      <c r="J10" s="13">
        <v>17484</v>
      </c>
      <c r="K10" s="11">
        <f>SUM(B10:J10)</f>
        <v>335201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213939</v>
      </c>
      <c r="C12" s="17">
        <f t="shared" si="3"/>
        <v>286537</v>
      </c>
      <c r="D12" s="17">
        <f t="shared" si="3"/>
        <v>294849</v>
      </c>
      <c r="E12" s="17">
        <f t="shared" si="3"/>
        <v>203965</v>
      </c>
      <c r="F12" s="17">
        <f t="shared" si="3"/>
        <v>265531</v>
      </c>
      <c r="G12" s="17">
        <f t="shared" si="3"/>
        <v>438480</v>
      </c>
      <c r="H12" s="17">
        <f t="shared" si="3"/>
        <v>203730</v>
      </c>
      <c r="I12" s="17">
        <f t="shared" si="3"/>
        <v>37043</v>
      </c>
      <c r="J12" s="17">
        <f t="shared" si="3"/>
        <v>112815</v>
      </c>
      <c r="K12" s="11">
        <f aca="true" t="shared" si="4" ref="K12:K27">SUM(B12:J12)</f>
        <v>2056889</v>
      </c>
    </row>
    <row r="13" spans="1:13" ht="17.25" customHeight="1">
      <c r="A13" s="14" t="s">
        <v>20</v>
      </c>
      <c r="B13" s="13">
        <v>92895</v>
      </c>
      <c r="C13" s="13">
        <v>134037</v>
      </c>
      <c r="D13" s="13">
        <v>141633</v>
      </c>
      <c r="E13" s="13">
        <v>96623</v>
      </c>
      <c r="F13" s="13">
        <v>125158</v>
      </c>
      <c r="G13" s="13">
        <v>198980</v>
      </c>
      <c r="H13" s="13">
        <v>90962</v>
      </c>
      <c r="I13" s="13">
        <v>19370</v>
      </c>
      <c r="J13" s="13">
        <v>54145</v>
      </c>
      <c r="K13" s="11">
        <f t="shared" si="4"/>
        <v>953803</v>
      </c>
      <c r="L13" s="53"/>
      <c r="M13" s="54"/>
    </row>
    <row r="14" spans="1:12" ht="17.25" customHeight="1">
      <c r="A14" s="14" t="s">
        <v>21</v>
      </c>
      <c r="B14" s="13">
        <v>106846</v>
      </c>
      <c r="C14" s="13">
        <v>132238</v>
      </c>
      <c r="D14" s="13">
        <v>133854</v>
      </c>
      <c r="E14" s="13">
        <v>94362</v>
      </c>
      <c r="F14" s="13">
        <v>123574</v>
      </c>
      <c r="G14" s="13">
        <v>215986</v>
      </c>
      <c r="H14" s="13">
        <v>99116</v>
      </c>
      <c r="I14" s="13">
        <v>15053</v>
      </c>
      <c r="J14" s="13">
        <v>50964</v>
      </c>
      <c r="K14" s="11">
        <f t="shared" si="4"/>
        <v>971993</v>
      </c>
      <c r="L14" s="53"/>
    </row>
    <row r="15" spans="1:11" ht="17.25" customHeight="1">
      <c r="A15" s="14" t="s">
        <v>22</v>
      </c>
      <c r="B15" s="13">
        <v>14198</v>
      </c>
      <c r="C15" s="13">
        <v>20262</v>
      </c>
      <c r="D15" s="13">
        <v>19362</v>
      </c>
      <c r="E15" s="13">
        <v>12980</v>
      </c>
      <c r="F15" s="13">
        <v>16799</v>
      </c>
      <c r="G15" s="13">
        <v>23514</v>
      </c>
      <c r="H15" s="13">
        <v>13652</v>
      </c>
      <c r="I15" s="13">
        <v>2620</v>
      </c>
      <c r="J15" s="13">
        <v>7706</v>
      </c>
      <c r="K15" s="11">
        <f t="shared" si="4"/>
        <v>131093</v>
      </c>
    </row>
    <row r="16" spans="1:11" ht="17.25" customHeight="1">
      <c r="A16" s="15" t="s">
        <v>117</v>
      </c>
      <c r="B16" s="13">
        <f>B17+B18+B19</f>
        <v>5288</v>
      </c>
      <c r="C16" s="13">
        <f aca="true" t="shared" si="5" ref="C16:J16">C17+C18+C19</f>
        <v>7052</v>
      </c>
      <c r="D16" s="13">
        <f t="shared" si="5"/>
        <v>6629</v>
      </c>
      <c r="E16" s="13">
        <f t="shared" si="5"/>
        <v>4738</v>
      </c>
      <c r="F16" s="13">
        <f t="shared" si="5"/>
        <v>6262</v>
      </c>
      <c r="G16" s="13">
        <f t="shared" si="5"/>
        <v>10216</v>
      </c>
      <c r="H16" s="13">
        <f t="shared" si="5"/>
        <v>4546</v>
      </c>
      <c r="I16" s="13">
        <f t="shared" si="5"/>
        <v>1083</v>
      </c>
      <c r="J16" s="13">
        <f t="shared" si="5"/>
        <v>2635</v>
      </c>
      <c r="K16" s="11">
        <f t="shared" si="4"/>
        <v>48449</v>
      </c>
    </row>
    <row r="17" spans="1:11" ht="17.25" customHeight="1">
      <c r="A17" s="14" t="s">
        <v>118</v>
      </c>
      <c r="B17" s="13">
        <v>2660</v>
      </c>
      <c r="C17" s="13">
        <v>3791</v>
      </c>
      <c r="D17" s="13">
        <v>3565</v>
      </c>
      <c r="E17" s="13">
        <v>2716</v>
      </c>
      <c r="F17" s="13">
        <v>3447</v>
      </c>
      <c r="G17" s="13">
        <v>5819</v>
      </c>
      <c r="H17" s="13">
        <v>2678</v>
      </c>
      <c r="I17" s="13">
        <v>629</v>
      </c>
      <c r="J17" s="13">
        <v>1476</v>
      </c>
      <c r="K17" s="11">
        <f t="shared" si="4"/>
        <v>26781</v>
      </c>
    </row>
    <row r="18" spans="1:11" ht="17.25" customHeight="1">
      <c r="A18" s="14" t="s">
        <v>119</v>
      </c>
      <c r="B18" s="13">
        <v>195</v>
      </c>
      <c r="C18" s="13">
        <v>227</v>
      </c>
      <c r="D18" s="13">
        <v>275</v>
      </c>
      <c r="E18" s="13">
        <v>209</v>
      </c>
      <c r="F18" s="13">
        <v>310</v>
      </c>
      <c r="G18" s="13">
        <v>575</v>
      </c>
      <c r="H18" s="13">
        <v>237</v>
      </c>
      <c r="I18" s="13">
        <v>61</v>
      </c>
      <c r="J18" s="13">
        <v>95</v>
      </c>
      <c r="K18" s="11">
        <f t="shared" si="4"/>
        <v>2184</v>
      </c>
    </row>
    <row r="19" spans="1:11" ht="17.25" customHeight="1">
      <c r="A19" s="14" t="s">
        <v>120</v>
      </c>
      <c r="B19" s="13">
        <v>2433</v>
      </c>
      <c r="C19" s="13">
        <v>3034</v>
      </c>
      <c r="D19" s="13">
        <v>2789</v>
      </c>
      <c r="E19" s="13">
        <v>1813</v>
      </c>
      <c r="F19" s="13">
        <v>2505</v>
      </c>
      <c r="G19" s="13">
        <v>3822</v>
      </c>
      <c r="H19" s="13">
        <v>1631</v>
      </c>
      <c r="I19" s="13">
        <v>393</v>
      </c>
      <c r="J19" s="13">
        <v>1064</v>
      </c>
      <c r="K19" s="11">
        <f t="shared" si="4"/>
        <v>19484</v>
      </c>
    </row>
    <row r="20" spans="1:11" ht="17.25" customHeight="1">
      <c r="A20" s="16" t="s">
        <v>23</v>
      </c>
      <c r="B20" s="11">
        <f>+B21+B22+B23</f>
        <v>138289</v>
      </c>
      <c r="C20" s="11">
        <f aca="true" t="shared" si="6" ref="C20:J20">+C21+C22+C23</f>
        <v>168362</v>
      </c>
      <c r="D20" s="11">
        <f t="shared" si="6"/>
        <v>195167</v>
      </c>
      <c r="E20" s="11">
        <f t="shared" si="6"/>
        <v>124878</v>
      </c>
      <c r="F20" s="11">
        <f t="shared" si="6"/>
        <v>199630</v>
      </c>
      <c r="G20" s="11">
        <f t="shared" si="6"/>
        <v>357443</v>
      </c>
      <c r="H20" s="11">
        <f t="shared" si="6"/>
        <v>121674</v>
      </c>
      <c r="I20" s="11">
        <f t="shared" si="6"/>
        <v>29025</v>
      </c>
      <c r="J20" s="11">
        <f t="shared" si="6"/>
        <v>71301</v>
      </c>
      <c r="K20" s="11">
        <f t="shared" si="4"/>
        <v>1405769</v>
      </c>
    </row>
    <row r="21" spans="1:12" ht="17.25" customHeight="1">
      <c r="A21" s="12" t="s">
        <v>24</v>
      </c>
      <c r="B21" s="13">
        <v>65351</v>
      </c>
      <c r="C21" s="13">
        <v>87958</v>
      </c>
      <c r="D21" s="13">
        <v>103958</v>
      </c>
      <c r="E21" s="13">
        <v>65192</v>
      </c>
      <c r="F21" s="13">
        <v>104069</v>
      </c>
      <c r="G21" s="13">
        <v>173527</v>
      </c>
      <c r="H21" s="13">
        <v>62286</v>
      </c>
      <c r="I21" s="13">
        <v>16557</v>
      </c>
      <c r="J21" s="13">
        <v>37378</v>
      </c>
      <c r="K21" s="11">
        <f t="shared" si="4"/>
        <v>716276</v>
      </c>
      <c r="L21" s="53"/>
    </row>
    <row r="22" spans="1:12" ht="17.25" customHeight="1">
      <c r="A22" s="12" t="s">
        <v>25</v>
      </c>
      <c r="B22" s="13">
        <v>64049</v>
      </c>
      <c r="C22" s="13">
        <v>69621</v>
      </c>
      <c r="D22" s="13">
        <v>79371</v>
      </c>
      <c r="E22" s="13">
        <v>52957</v>
      </c>
      <c r="F22" s="13">
        <v>84070</v>
      </c>
      <c r="G22" s="13">
        <v>165411</v>
      </c>
      <c r="H22" s="13">
        <v>52147</v>
      </c>
      <c r="I22" s="13">
        <v>10717</v>
      </c>
      <c r="J22" s="13">
        <v>29251</v>
      </c>
      <c r="K22" s="11">
        <f t="shared" si="4"/>
        <v>607594</v>
      </c>
      <c r="L22" s="53"/>
    </row>
    <row r="23" spans="1:11" ht="17.25" customHeight="1">
      <c r="A23" s="12" t="s">
        <v>26</v>
      </c>
      <c r="B23" s="13">
        <v>8889</v>
      </c>
      <c r="C23" s="13">
        <v>10783</v>
      </c>
      <c r="D23" s="13">
        <v>11838</v>
      </c>
      <c r="E23" s="13">
        <v>6729</v>
      </c>
      <c r="F23" s="13">
        <v>11491</v>
      </c>
      <c r="G23" s="13">
        <v>18505</v>
      </c>
      <c r="H23" s="13">
        <v>7241</v>
      </c>
      <c r="I23" s="13">
        <v>1751</v>
      </c>
      <c r="J23" s="13">
        <v>4672</v>
      </c>
      <c r="K23" s="11">
        <f t="shared" si="4"/>
        <v>81899</v>
      </c>
    </row>
    <row r="24" spans="1:11" ht="17.25" customHeight="1">
      <c r="A24" s="16" t="s">
        <v>27</v>
      </c>
      <c r="B24" s="13">
        <v>32348</v>
      </c>
      <c r="C24" s="13">
        <v>50843</v>
      </c>
      <c r="D24" s="13">
        <v>66155</v>
      </c>
      <c r="E24" s="13">
        <v>36330</v>
      </c>
      <c r="F24" s="13">
        <v>44891</v>
      </c>
      <c r="G24" s="13">
        <v>51931</v>
      </c>
      <c r="H24" s="13">
        <v>24177</v>
      </c>
      <c r="I24" s="13">
        <v>10841</v>
      </c>
      <c r="J24" s="13">
        <v>29691</v>
      </c>
      <c r="K24" s="11">
        <f t="shared" si="4"/>
        <v>347207</v>
      </c>
    </row>
    <row r="25" spans="1:12" ht="17.25" customHeight="1">
      <c r="A25" s="12" t="s">
        <v>28</v>
      </c>
      <c r="B25" s="13">
        <v>20703</v>
      </c>
      <c r="C25" s="13">
        <v>32540</v>
      </c>
      <c r="D25" s="13">
        <v>42339</v>
      </c>
      <c r="E25" s="13">
        <v>23251</v>
      </c>
      <c r="F25" s="13">
        <v>28730</v>
      </c>
      <c r="G25" s="13">
        <v>33236</v>
      </c>
      <c r="H25" s="13">
        <v>15473</v>
      </c>
      <c r="I25" s="13">
        <v>6938</v>
      </c>
      <c r="J25" s="13">
        <v>19002</v>
      </c>
      <c r="K25" s="11">
        <f t="shared" si="4"/>
        <v>222212</v>
      </c>
      <c r="L25" s="53"/>
    </row>
    <row r="26" spans="1:12" ht="17.25" customHeight="1">
      <c r="A26" s="12" t="s">
        <v>29</v>
      </c>
      <c r="B26" s="13">
        <v>11645</v>
      </c>
      <c r="C26" s="13">
        <v>18303</v>
      </c>
      <c r="D26" s="13">
        <v>23816</v>
      </c>
      <c r="E26" s="13">
        <v>13079</v>
      </c>
      <c r="F26" s="13">
        <v>16161</v>
      </c>
      <c r="G26" s="13">
        <v>18695</v>
      </c>
      <c r="H26" s="13">
        <v>8704</v>
      </c>
      <c r="I26" s="13">
        <v>3903</v>
      </c>
      <c r="J26" s="13">
        <v>10689</v>
      </c>
      <c r="K26" s="11">
        <f t="shared" si="4"/>
        <v>124995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3464</v>
      </c>
      <c r="I27" s="11">
        <v>0</v>
      </c>
      <c r="J27" s="11">
        <v>0</v>
      </c>
      <c r="K27" s="11">
        <f t="shared" si="4"/>
        <v>3464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19042.05</v>
      </c>
      <c r="I35" s="19">
        <v>0</v>
      </c>
      <c r="J35" s="19">
        <v>0</v>
      </c>
      <c r="K35" s="23">
        <f>SUM(B35:J35)</f>
        <v>19042.05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1052320.78</v>
      </c>
      <c r="C47" s="22">
        <f aca="true" t="shared" si="9" ref="C47:H47">+C48+C56</f>
        <v>1580751.65</v>
      </c>
      <c r="D47" s="22">
        <f t="shared" si="9"/>
        <v>1941616.25</v>
      </c>
      <c r="E47" s="22">
        <f t="shared" si="9"/>
        <v>1087291.76</v>
      </c>
      <c r="F47" s="22">
        <f t="shared" si="9"/>
        <v>1443702.9600000002</v>
      </c>
      <c r="G47" s="22">
        <f t="shared" si="9"/>
        <v>2025181.57</v>
      </c>
      <c r="H47" s="22">
        <f t="shared" si="9"/>
        <v>1049808.19</v>
      </c>
      <c r="I47" s="22">
        <f>+I48+I56</f>
        <v>384914.53</v>
      </c>
      <c r="J47" s="22">
        <f>+J48+J56</f>
        <v>634635.75</v>
      </c>
      <c r="K47" s="22">
        <f>SUM(B47:J47)</f>
        <v>11200223.439999998</v>
      </c>
    </row>
    <row r="48" spans="1:11" ht="17.25" customHeight="1">
      <c r="A48" s="16" t="s">
        <v>48</v>
      </c>
      <c r="B48" s="23">
        <f>SUM(B49:B55)</f>
        <v>1035327.65</v>
      </c>
      <c r="C48" s="23">
        <f aca="true" t="shared" si="10" ref="C48:H48">SUM(C49:C55)</f>
        <v>1558037.75</v>
      </c>
      <c r="D48" s="23">
        <f t="shared" si="10"/>
        <v>1918706.33</v>
      </c>
      <c r="E48" s="23">
        <f t="shared" si="10"/>
        <v>1065892.96</v>
      </c>
      <c r="F48" s="23">
        <f t="shared" si="10"/>
        <v>1422862.86</v>
      </c>
      <c r="G48" s="23">
        <f t="shared" si="10"/>
        <v>1996865.72</v>
      </c>
      <c r="H48" s="23">
        <f t="shared" si="10"/>
        <v>1032160.01</v>
      </c>
      <c r="I48" s="23">
        <f>SUM(I49:I55)</f>
        <v>384914.53</v>
      </c>
      <c r="J48" s="23">
        <f>SUM(J49:J55)</f>
        <v>621471.2</v>
      </c>
      <c r="K48" s="23">
        <f aca="true" t="shared" si="11" ref="K48:K56">SUM(B48:J48)</f>
        <v>11036239.01</v>
      </c>
    </row>
    <row r="49" spans="1:11" ht="17.25" customHeight="1">
      <c r="A49" s="35" t="s">
        <v>49</v>
      </c>
      <c r="B49" s="23">
        <f aca="true" t="shared" si="12" ref="B49:H49">ROUND(B30*B7,2)</f>
        <v>1035327.65</v>
      </c>
      <c r="C49" s="23">
        <f t="shared" si="12"/>
        <v>1554582.24</v>
      </c>
      <c r="D49" s="23">
        <f t="shared" si="12"/>
        <v>1918706.33</v>
      </c>
      <c r="E49" s="23">
        <f t="shared" si="12"/>
        <v>1065892.96</v>
      </c>
      <c r="F49" s="23">
        <f t="shared" si="12"/>
        <v>1422862.86</v>
      </c>
      <c r="G49" s="23">
        <f t="shared" si="12"/>
        <v>1996865.72</v>
      </c>
      <c r="H49" s="23">
        <f t="shared" si="12"/>
        <v>1013117.96</v>
      </c>
      <c r="I49" s="23">
        <f>ROUND(I30*I7,2)</f>
        <v>384914.53</v>
      </c>
      <c r="J49" s="23">
        <f>ROUND(J30*J7,2)</f>
        <v>621471.2</v>
      </c>
      <c r="K49" s="23">
        <f t="shared" si="11"/>
        <v>11013741.450000001</v>
      </c>
    </row>
    <row r="50" spans="1:11" ht="17.25" customHeight="1">
      <c r="A50" s="35" t="s">
        <v>50</v>
      </c>
      <c r="B50" s="19">
        <v>0</v>
      </c>
      <c r="C50" s="23">
        <f>ROUND(C31*C7,2)</f>
        <v>3455.51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3455.51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19042.05</v>
      </c>
      <c r="I53" s="32">
        <f>+I35</f>
        <v>0</v>
      </c>
      <c r="J53" s="32">
        <f>+J35</f>
        <v>0</v>
      </c>
      <c r="K53" s="23">
        <f t="shared" si="11"/>
        <v>19042.05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16993.13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17648.18</v>
      </c>
      <c r="I56" s="19">
        <v>0</v>
      </c>
      <c r="J56" s="37">
        <v>13164.55</v>
      </c>
      <c r="K56" s="37">
        <f t="shared" si="11"/>
        <v>163984.43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-246437.44</v>
      </c>
      <c r="C60" s="36">
        <f t="shared" si="13"/>
        <v>-235312.91</v>
      </c>
      <c r="D60" s="36">
        <f t="shared" si="13"/>
        <v>-509084.86</v>
      </c>
      <c r="E60" s="36">
        <f t="shared" si="13"/>
        <v>-540462.21</v>
      </c>
      <c r="F60" s="36">
        <f t="shared" si="13"/>
        <v>-315375.79000000004</v>
      </c>
      <c r="G60" s="36">
        <f t="shared" si="13"/>
        <v>-483618.52</v>
      </c>
      <c r="H60" s="36">
        <f t="shared" si="13"/>
        <v>-227646.68</v>
      </c>
      <c r="I60" s="36">
        <f t="shared" si="13"/>
        <v>-88251.72</v>
      </c>
      <c r="J60" s="36">
        <f t="shared" si="13"/>
        <v>-129390.16</v>
      </c>
      <c r="K60" s="36">
        <f>SUM(B60:J60)</f>
        <v>-2775580.2900000005</v>
      </c>
    </row>
    <row r="61" spans="1:11" ht="18.75" customHeight="1">
      <c r="A61" s="16" t="s">
        <v>82</v>
      </c>
      <c r="B61" s="36">
        <f aca="true" t="shared" si="14" ref="B61:J61">B62+B63+B64+B65+B66+B67</f>
        <v>-183491.56</v>
      </c>
      <c r="C61" s="36">
        <f t="shared" si="14"/>
        <v>-164759.26</v>
      </c>
      <c r="D61" s="36">
        <f t="shared" si="14"/>
        <v>-177902.55</v>
      </c>
      <c r="E61" s="36">
        <f t="shared" si="14"/>
        <v>-203514.78999999998</v>
      </c>
      <c r="F61" s="36">
        <f t="shared" si="14"/>
        <v>-205377.01</v>
      </c>
      <c r="G61" s="36">
        <f t="shared" si="14"/>
        <v>-216267.49</v>
      </c>
      <c r="H61" s="36">
        <f t="shared" si="14"/>
        <v>-131313</v>
      </c>
      <c r="I61" s="36">
        <f t="shared" si="14"/>
        <v>-23739</v>
      </c>
      <c r="J61" s="36">
        <f t="shared" si="14"/>
        <v>-52452</v>
      </c>
      <c r="K61" s="36">
        <f aca="true" t="shared" si="15" ref="K61:K92">SUM(B61:J61)</f>
        <v>-1358816.66</v>
      </c>
    </row>
    <row r="62" spans="1:11" ht="18.75" customHeight="1">
      <c r="A62" s="12" t="s">
        <v>83</v>
      </c>
      <c r="B62" s="36">
        <f>-ROUND(B9*$D$3,2)</f>
        <v>-117222</v>
      </c>
      <c r="C62" s="36">
        <f aca="true" t="shared" si="16" ref="C62:J62">-ROUND(C9*$D$3,2)</f>
        <v>-159378</v>
      </c>
      <c r="D62" s="36">
        <f t="shared" si="16"/>
        <v>-151968</v>
      </c>
      <c r="E62" s="36">
        <f t="shared" si="16"/>
        <v>-103347</v>
      </c>
      <c r="F62" s="36">
        <f t="shared" si="16"/>
        <v>-119127</v>
      </c>
      <c r="G62" s="36">
        <f t="shared" si="16"/>
        <v>-147057</v>
      </c>
      <c r="H62" s="36">
        <f t="shared" si="16"/>
        <v>-131313</v>
      </c>
      <c r="I62" s="36">
        <f t="shared" si="16"/>
        <v>-23739</v>
      </c>
      <c r="J62" s="36">
        <f t="shared" si="16"/>
        <v>-52452</v>
      </c>
      <c r="K62" s="36">
        <f t="shared" si="15"/>
        <v>-1005603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-453</v>
      </c>
      <c r="C64" s="36">
        <v>-30</v>
      </c>
      <c r="D64" s="36">
        <v>-207</v>
      </c>
      <c r="E64" s="36">
        <v>-498</v>
      </c>
      <c r="F64" s="36">
        <v>-153</v>
      </c>
      <c r="G64" s="36">
        <v>-165</v>
      </c>
      <c r="H64" s="36">
        <v>0</v>
      </c>
      <c r="I64" s="36">
        <v>0</v>
      </c>
      <c r="J64" s="36">
        <v>0</v>
      </c>
      <c r="K64" s="36">
        <f t="shared" si="15"/>
        <v>-1506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-65816.56</v>
      </c>
      <c r="C66" s="48">
        <v>-5351.26</v>
      </c>
      <c r="D66" s="48">
        <v>-25727.55</v>
      </c>
      <c r="E66" s="48">
        <v>-99669.79</v>
      </c>
      <c r="F66" s="48">
        <v>-86097.01</v>
      </c>
      <c r="G66" s="48">
        <v>-69045.49</v>
      </c>
      <c r="H66" s="19">
        <v>0</v>
      </c>
      <c r="I66" s="19">
        <v>0</v>
      </c>
      <c r="J66" s="19">
        <v>0</v>
      </c>
      <c r="K66" s="36">
        <f t="shared" si="15"/>
        <v>-351707.66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-62945.880000000005</v>
      </c>
      <c r="C68" s="36">
        <f t="shared" si="17"/>
        <v>-70553.65</v>
      </c>
      <c r="D68" s="36">
        <f t="shared" si="17"/>
        <v>-331182.31</v>
      </c>
      <c r="E68" s="36">
        <f t="shared" si="17"/>
        <v>-336947.42000000004</v>
      </c>
      <c r="F68" s="36">
        <f t="shared" si="17"/>
        <v>-109998.78</v>
      </c>
      <c r="G68" s="36">
        <f t="shared" si="17"/>
        <v>-267351.03</v>
      </c>
      <c r="H68" s="36">
        <f t="shared" si="17"/>
        <v>-96333.68000000001</v>
      </c>
      <c r="I68" s="36">
        <f t="shared" si="17"/>
        <v>-64512.72</v>
      </c>
      <c r="J68" s="36">
        <f t="shared" si="17"/>
        <v>-75939.8</v>
      </c>
      <c r="K68" s="36">
        <f t="shared" si="15"/>
        <v>-1415765.27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-896.53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-896.53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-13532.45</v>
      </c>
      <c r="C73" s="36">
        <v>-19644.77</v>
      </c>
      <c r="D73" s="36">
        <v>-18570.98</v>
      </c>
      <c r="E73" s="36">
        <v>-13023.09</v>
      </c>
      <c r="F73" s="36">
        <v>-17896.43</v>
      </c>
      <c r="G73" s="36">
        <v>-27271.4</v>
      </c>
      <c r="H73" s="36">
        <v>-13353.49</v>
      </c>
      <c r="I73" s="36">
        <v>-4694.37</v>
      </c>
      <c r="J73" s="36">
        <v>-9677.84</v>
      </c>
      <c r="K73" s="49">
        <f t="shared" si="15"/>
        <v>-137664.82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-49413.43</v>
      </c>
      <c r="C75" s="19">
        <v>-50715.21</v>
      </c>
      <c r="D75" s="19">
        <v>-311518.4</v>
      </c>
      <c r="E75" s="19">
        <v>-314003.28</v>
      </c>
      <c r="F75" s="19">
        <v>-91721.7</v>
      </c>
      <c r="G75" s="19">
        <v>-240054.45</v>
      </c>
      <c r="H75" s="19">
        <v>-82980.19</v>
      </c>
      <c r="I75" s="19">
        <v>-22984.44</v>
      </c>
      <c r="J75" s="19">
        <v>-54901.98</v>
      </c>
      <c r="K75" s="49">
        <f t="shared" si="15"/>
        <v>-1218293.0799999998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-9024.52</v>
      </c>
      <c r="F92" s="19">
        <v>0</v>
      </c>
      <c r="G92" s="19">
        <v>0</v>
      </c>
      <c r="H92" s="19">
        <v>0</v>
      </c>
      <c r="I92" s="49">
        <v>-4849.92</v>
      </c>
      <c r="J92" s="49">
        <v>-11359.98</v>
      </c>
      <c r="K92" s="49">
        <f t="shared" si="15"/>
        <v>-25234.42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805883.3400000001</v>
      </c>
      <c r="C97" s="24">
        <f t="shared" si="19"/>
        <v>1345438.74</v>
      </c>
      <c r="D97" s="24">
        <f t="shared" si="19"/>
        <v>1432531.39</v>
      </c>
      <c r="E97" s="24">
        <f t="shared" si="19"/>
        <v>546829.5499999999</v>
      </c>
      <c r="F97" s="24">
        <f t="shared" si="19"/>
        <v>1128327.1700000002</v>
      </c>
      <c r="G97" s="24">
        <f t="shared" si="19"/>
        <v>1541563.05</v>
      </c>
      <c r="H97" s="24">
        <f t="shared" si="19"/>
        <v>822161.51</v>
      </c>
      <c r="I97" s="24">
        <f>+I98+I99</f>
        <v>296662.81000000006</v>
      </c>
      <c r="J97" s="24">
        <f>+J98+J99</f>
        <v>505245.58999999997</v>
      </c>
      <c r="K97" s="49">
        <f t="shared" si="18"/>
        <v>8424643.149999999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788890.2100000001</v>
      </c>
      <c r="C98" s="24">
        <f t="shared" si="20"/>
        <v>1322724.84</v>
      </c>
      <c r="D98" s="24">
        <f t="shared" si="20"/>
        <v>1409621.47</v>
      </c>
      <c r="E98" s="24">
        <f t="shared" si="20"/>
        <v>525430.7499999999</v>
      </c>
      <c r="F98" s="24">
        <f t="shared" si="20"/>
        <v>1107487.07</v>
      </c>
      <c r="G98" s="24">
        <f t="shared" si="20"/>
        <v>1513247.2</v>
      </c>
      <c r="H98" s="24">
        <f t="shared" si="20"/>
        <v>804513.33</v>
      </c>
      <c r="I98" s="24">
        <f t="shared" si="20"/>
        <v>296662.81000000006</v>
      </c>
      <c r="J98" s="24">
        <f t="shared" si="20"/>
        <v>493079.39999999997</v>
      </c>
      <c r="K98" s="49">
        <f t="shared" si="18"/>
        <v>8261657.080000002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16993.13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17648.18</v>
      </c>
      <c r="I99" s="19">
        <f t="shared" si="21"/>
        <v>0</v>
      </c>
      <c r="J99" s="24">
        <f t="shared" si="21"/>
        <v>12166.189999999999</v>
      </c>
      <c r="K99" s="49">
        <f t="shared" si="18"/>
        <v>162986.07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8424643.17</v>
      </c>
      <c r="L105" s="55"/>
    </row>
    <row r="106" spans="1:11" ht="18.75" customHeight="1">
      <c r="A106" s="26" t="s">
        <v>78</v>
      </c>
      <c r="B106" s="27">
        <v>98204.17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98204.17</v>
      </c>
    </row>
    <row r="107" spans="1:11" ht="18.75" customHeight="1">
      <c r="A107" s="26" t="s">
        <v>79</v>
      </c>
      <c r="B107" s="27">
        <v>707679.17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707679.17</v>
      </c>
    </row>
    <row r="108" spans="1:11" ht="18.75" customHeight="1">
      <c r="A108" s="26" t="s">
        <v>80</v>
      </c>
      <c r="B108" s="41">
        <v>0</v>
      </c>
      <c r="C108" s="27">
        <f>+C97</f>
        <v>1345438.74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1345438.74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1432531.39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1432531.39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546829.5499999999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546829.5499999999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138941.14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138941.14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197135.73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197135.73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285097.32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285097.32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507152.99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507152.99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410807.57</v>
      </c>
      <c r="H115" s="41">
        <v>0</v>
      </c>
      <c r="I115" s="41">
        <v>0</v>
      </c>
      <c r="J115" s="41">
        <v>0</v>
      </c>
      <c r="K115" s="42">
        <f t="shared" si="22"/>
        <v>410807.57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39032.74</v>
      </c>
      <c r="H116" s="41">
        <v>0</v>
      </c>
      <c r="I116" s="41">
        <v>0</v>
      </c>
      <c r="J116" s="41">
        <v>0</v>
      </c>
      <c r="K116" s="42">
        <f t="shared" si="22"/>
        <v>39032.74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283131.33</v>
      </c>
      <c r="H117" s="41">
        <v>0</v>
      </c>
      <c r="I117" s="41">
        <v>0</v>
      </c>
      <c r="J117" s="41">
        <v>0</v>
      </c>
      <c r="K117" s="42">
        <f t="shared" si="22"/>
        <v>283131.33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217809.88</v>
      </c>
      <c r="H118" s="41">
        <v>0</v>
      </c>
      <c r="I118" s="41">
        <v>0</v>
      </c>
      <c r="J118" s="41">
        <v>0</v>
      </c>
      <c r="K118" s="42">
        <f t="shared" si="22"/>
        <v>217809.88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590781.54</v>
      </c>
      <c r="H119" s="41">
        <v>0</v>
      </c>
      <c r="I119" s="41">
        <v>0</v>
      </c>
      <c r="J119" s="41">
        <v>0</v>
      </c>
      <c r="K119" s="42">
        <f t="shared" si="22"/>
        <v>590781.54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283217.54</v>
      </c>
      <c r="I120" s="41">
        <v>0</v>
      </c>
      <c r="J120" s="41">
        <v>0</v>
      </c>
      <c r="K120" s="42">
        <f t="shared" si="22"/>
        <v>283217.54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538943.97</v>
      </c>
      <c r="I121" s="41">
        <v>0</v>
      </c>
      <c r="J121" s="41">
        <v>0</v>
      </c>
      <c r="K121" s="42">
        <f t="shared" si="22"/>
        <v>538943.97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296662.81</v>
      </c>
      <c r="J122" s="41">
        <v>0</v>
      </c>
      <c r="K122" s="42">
        <f t="shared" si="22"/>
        <v>296662.81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505245.59</v>
      </c>
      <c r="K123" s="45">
        <f t="shared" si="22"/>
        <v>505245.59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2014-07-11T18:00:35Z</dcterms:modified>
  <cp:category/>
  <cp:version/>
  <cp:contentType/>
  <cp:contentStatus/>
</cp:coreProperties>
</file>