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<sst xmlns="http://schemas.openxmlformats.org/spreadsheetml/2006/main" count="127" uniqueCount="127">
  <si>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</si>
  <si>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</si>
  <si>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</si>
  <si>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</si>
  <si>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</si>
  <si>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</si>
  <si>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</si>
  <si>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</si>
  <si>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</si>
  <si>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</si>
  <si>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</si>
  <si>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</si>
  <si>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</si>
  <si>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</si>
  <si>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</si>
  <si>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</si>
  <si>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</si>
  <si>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</si>
  <si>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</si>
  <si>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</si>
  <si>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</si>
  <si>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</si>
  <si>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</si>
  <si>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</si>
  <si>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</si>
  <si>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</si>
  <si>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</si>
  <si>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</si>
  <si>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</si>
  <si>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</si>
  <si>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</si>
  <si>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</si>
  <si>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</si>
  <si>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</si>
  <si>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</si>
  <si>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</si>
  <si>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</si>
  <si>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</si>
  <si>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</si>
  <si>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</si>
  <si>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</si>
  <si>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</si>
  <si>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</si>
  <si>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</si>
  <si>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</si>
  <si>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</si>
  <si>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</si>
  <si>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</si>
  <si>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</si>
  <si>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</si>
  <si>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</si>
  <si>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</si>
  <si>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</si>
  <si>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</si>
  <si>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</si>
  <si>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</si>
  <si>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</si>
  <si>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</si>
  <si>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</si>
  <si>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</si>
  <si>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</si>
  <si>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</si>
  <si>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</si>
  <si>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</si>
  <si>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</si>
  <si>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</si>
  <si>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</si>
  <si>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</si>
  <si>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</si>
  <si>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</si>
  <si>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</si>
  <si>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</si>
  <si>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</si>
  <si>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</si>
  <si>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</si>
  <si>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</si>
  <si>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</si>
  <si>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</si>
  <si>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</si>
  <si>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</si>
  <si>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</si>
  <si>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</si>
  <si>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</si>
  <si>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</si>
  <si>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</si>
  <si>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</si>
  <si>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</si>
  <si>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</si>
  <si>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</si>
  <si>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</si>
  <si>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</si>
  <si>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</si>
  <si>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</si>
  <si>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</si>
  <si>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</si>
  <si>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</si>
  <si>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</si>
  <si>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</si>
  <si>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</si>
  <si>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</si>
  <si>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</si>
  <si>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</si>
  <si>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</si>
  <si>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</si>
  <si>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</si>
  <si>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</si>
  <si>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</si>
  <si>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</si>
  <si>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</si>
  <si>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</si>
  <si>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</si>
  <si>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</si>
  <si>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</si>
  <si>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</si>
  <si>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</si>
  <si>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</si>
  <si>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</si>
  <si>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</si>
  <si>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</si>
  <si>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</si>
  <si>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</si>
  <si>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</si>
  <si>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</si>
  <si>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</si>
  <si>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</si>
  <si>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</si>
  <si>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01/07/14 - VENCIMENTO 08/07/14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</si>
</sst>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535140</v>
      </c>
      <c r="C7" s="9">
        <f t="shared" si="0"/>
        <v>712061</v>
      </c>
      <c r="D7" s="9">
        <f t="shared" si="0"/>
        <v>725442</v>
      </c>
      <c r="E7" s="9">
        <f t="shared" si="0"/>
        <v>507801</v>
      </c>
      <c r="F7" s="9">
        <f t="shared" si="0"/>
        <v>698061</v>
      </c>
      <c r="G7" s="9">
        <f t="shared" si="0"/>
        <v>1115564</v>
      </c>
      <c r="H7" s="9">
        <f t="shared" si="0"/>
        <v>510030</v>
      </c>
      <c r="I7" s="9">
        <f t="shared" si="0"/>
        <v>113144</v>
      </c>
      <c r="J7" s="9">
        <f t="shared" si="0"/>
        <v>270297</v>
      </c>
      <c r="K7" s="9">
        <f t="shared" si="0"/>
        <v>5187540</v>
      </c>
      <c r="L7" s="53"/>
    </row>
    <row r="8" spans="1:11" ht="17.25" customHeight="1">
      <c r="A8" s="10" t="s">
        <v>121</v>
      </c>
      <c r="B8" s="11">
        <f>B9+B12+B16</f>
        <v>316496</v>
      </c>
      <c r="C8" s="11">
        <f aca="true" t="shared" si="1" ref="C8:J8">C9+C12+C16</f>
        <v>426209</v>
      </c>
      <c r="D8" s="11">
        <f t="shared" si="1"/>
        <v>410780</v>
      </c>
      <c r="E8" s="11">
        <f t="shared" si="1"/>
        <v>298596</v>
      </c>
      <c r="F8" s="11">
        <f t="shared" si="1"/>
        <v>388635</v>
      </c>
      <c r="G8" s="11">
        <f t="shared" si="1"/>
        <v>602647</v>
      </c>
      <c r="H8" s="11">
        <f t="shared" si="1"/>
        <v>314762</v>
      </c>
      <c r="I8" s="11">
        <f t="shared" si="1"/>
        <v>59885</v>
      </c>
      <c r="J8" s="11">
        <f t="shared" si="1"/>
        <v>150697</v>
      </c>
      <c r="K8" s="11">
        <f>SUM(B8:J8)</f>
        <v>2968707</v>
      </c>
    </row>
    <row r="9" spans="1:11" ht="17.25" customHeight="1">
      <c r="A9" s="15" t="s">
        <v>17</v>
      </c>
      <c r="B9" s="13">
        <f>+B10+B11</f>
        <v>47530</v>
      </c>
      <c r="C9" s="13">
        <f aca="true" t="shared" si="2" ref="C9:J9">+C10+C11</f>
        <v>65112</v>
      </c>
      <c r="D9" s="13">
        <f t="shared" si="2"/>
        <v>56259</v>
      </c>
      <c r="E9" s="13">
        <f t="shared" si="2"/>
        <v>42594</v>
      </c>
      <c r="F9" s="13">
        <f t="shared" si="2"/>
        <v>50410</v>
      </c>
      <c r="G9" s="13">
        <f t="shared" si="2"/>
        <v>61796</v>
      </c>
      <c r="H9" s="13">
        <f t="shared" si="2"/>
        <v>56211</v>
      </c>
      <c r="I9" s="13">
        <f t="shared" si="2"/>
        <v>10550</v>
      </c>
      <c r="J9" s="13">
        <f t="shared" si="2"/>
        <v>18588</v>
      </c>
      <c r="K9" s="11">
        <f>SUM(B9:J9)</f>
        <v>409050</v>
      </c>
    </row>
    <row r="10" spans="1:11" ht="17.25" customHeight="1">
      <c r="A10" s="30" t="s">
        <v>18</v>
      </c>
      <c r="B10" s="13">
        <v>47530</v>
      </c>
      <c r="C10" s="13">
        <v>65112</v>
      </c>
      <c r="D10" s="13">
        <v>56259</v>
      </c>
      <c r="E10" s="13">
        <v>42594</v>
      </c>
      <c r="F10" s="13">
        <v>50410</v>
      </c>
      <c r="G10" s="13">
        <v>61796</v>
      </c>
      <c r="H10" s="13">
        <v>56211</v>
      </c>
      <c r="I10" s="13">
        <v>10550</v>
      </c>
      <c r="J10" s="13">
        <v>18588</v>
      </c>
      <c r="K10" s="11">
        <f>SUM(B10:J10)</f>
        <v>409050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261975</v>
      </c>
      <c r="C12" s="17">
        <f t="shared" si="3"/>
        <v>351635</v>
      </c>
      <c r="D12" s="17">
        <f t="shared" si="3"/>
        <v>346186</v>
      </c>
      <c r="E12" s="17">
        <f t="shared" si="3"/>
        <v>249903</v>
      </c>
      <c r="F12" s="17">
        <f t="shared" si="3"/>
        <v>329830</v>
      </c>
      <c r="G12" s="17">
        <f t="shared" si="3"/>
        <v>527490</v>
      </c>
      <c r="H12" s="17">
        <f t="shared" si="3"/>
        <v>252081</v>
      </c>
      <c r="I12" s="17">
        <f t="shared" si="3"/>
        <v>47708</v>
      </c>
      <c r="J12" s="17">
        <f t="shared" si="3"/>
        <v>129072</v>
      </c>
      <c r="K12" s="11">
        <f aca="true" t="shared" si="4" ref="K12:K27">SUM(B12:J12)</f>
        <v>2495880</v>
      </c>
    </row>
    <row r="13" spans="1:13" ht="17.25" customHeight="1">
      <c r="A13" s="14" t="s">
        <v>20</v>
      </c>
      <c r="B13" s="13">
        <v>118398</v>
      </c>
      <c r="C13" s="13">
        <v>169909</v>
      </c>
      <c r="D13" s="13">
        <v>173527</v>
      </c>
      <c r="E13" s="13">
        <v>122723</v>
      </c>
      <c r="F13" s="13">
        <v>160446</v>
      </c>
      <c r="G13" s="13">
        <v>246841</v>
      </c>
      <c r="H13" s="13">
        <v>116185</v>
      </c>
      <c r="I13" s="13">
        <v>26016</v>
      </c>
      <c r="J13" s="13">
        <v>64155</v>
      </c>
      <c r="K13" s="11">
        <f t="shared" si="4"/>
        <v>1198200</v>
      </c>
      <c r="L13" s="53"/>
      <c r="M13" s="54"/>
    </row>
    <row r="14" spans="1:12" ht="17.25" customHeight="1">
      <c r="A14" s="14" t="s">
        <v>21</v>
      </c>
      <c r="B14" s="13">
        <v>123732</v>
      </c>
      <c r="C14" s="13">
        <v>153621</v>
      </c>
      <c r="D14" s="13">
        <v>146537</v>
      </c>
      <c r="E14" s="13">
        <v>109430</v>
      </c>
      <c r="F14" s="13">
        <v>145208</v>
      </c>
      <c r="G14" s="13">
        <v>247790</v>
      </c>
      <c r="H14" s="13">
        <v>117006</v>
      </c>
      <c r="I14" s="13">
        <v>17999</v>
      </c>
      <c r="J14" s="13">
        <v>55085</v>
      </c>
      <c r="K14" s="11">
        <f t="shared" si="4"/>
        <v>1116408</v>
      </c>
      <c r="L14" s="53"/>
    </row>
    <row r="15" spans="1:11" ht="17.25" customHeight="1">
      <c r="A15" s="14" t="s">
        <v>22</v>
      </c>
      <c r="B15" s="13">
        <v>19845</v>
      </c>
      <c r="C15" s="13">
        <v>28105</v>
      </c>
      <c r="D15" s="13">
        <v>26122</v>
      </c>
      <c r="E15" s="13">
        <v>17750</v>
      </c>
      <c r="F15" s="13">
        <v>24176</v>
      </c>
      <c r="G15" s="13">
        <v>32859</v>
      </c>
      <c r="H15" s="13">
        <v>18890</v>
      </c>
      <c r="I15" s="13">
        <v>3693</v>
      </c>
      <c r="J15" s="13">
        <v>9832</v>
      </c>
      <c r="K15" s="11">
        <f t="shared" si="4"/>
        <v>181272</v>
      </c>
    </row>
    <row r="16" spans="1:11" ht="17.25" customHeight="1">
      <c r="A16" s="15" t="s">
        <v>117</v>
      </c>
      <c r="B16" s="13">
        <f>B17+B18+B19</f>
        <v>6991</v>
      </c>
      <c r="C16" s="13">
        <f aca="true" t="shared" si="5" ref="C16:J16">C17+C18+C19</f>
        <v>9462</v>
      </c>
      <c r="D16" s="13">
        <f t="shared" si="5"/>
        <v>8335</v>
      </c>
      <c r="E16" s="13">
        <f t="shared" si="5"/>
        <v>6099</v>
      </c>
      <c r="F16" s="13">
        <f t="shared" si="5"/>
        <v>8395</v>
      </c>
      <c r="G16" s="13">
        <f t="shared" si="5"/>
        <v>13361</v>
      </c>
      <c r="H16" s="13">
        <f t="shared" si="5"/>
        <v>6470</v>
      </c>
      <c r="I16" s="13">
        <f t="shared" si="5"/>
        <v>1627</v>
      </c>
      <c r="J16" s="13">
        <f t="shared" si="5"/>
        <v>3037</v>
      </c>
      <c r="K16" s="11">
        <f t="shared" si="4"/>
        <v>63777</v>
      </c>
    </row>
    <row r="17" spans="1:11" ht="17.25" customHeight="1">
      <c r="A17" s="14" t="s">
        <v>118</v>
      </c>
      <c r="B17" s="13">
        <v>3091</v>
      </c>
      <c r="C17" s="13">
        <v>4454</v>
      </c>
      <c r="D17" s="13">
        <v>3905</v>
      </c>
      <c r="E17" s="13">
        <v>3082</v>
      </c>
      <c r="F17" s="13">
        <v>4014</v>
      </c>
      <c r="G17" s="13">
        <v>6702</v>
      </c>
      <c r="H17" s="13">
        <v>3465</v>
      </c>
      <c r="I17" s="13">
        <v>839</v>
      </c>
      <c r="J17" s="13">
        <v>1461</v>
      </c>
      <c r="K17" s="11">
        <f t="shared" si="4"/>
        <v>31013</v>
      </c>
    </row>
    <row r="18" spans="1:11" ht="17.25" customHeight="1">
      <c r="A18" s="14" t="s">
        <v>119</v>
      </c>
      <c r="B18" s="13">
        <v>238</v>
      </c>
      <c r="C18" s="13">
        <v>282</v>
      </c>
      <c r="D18" s="13">
        <v>295</v>
      </c>
      <c r="E18" s="13">
        <v>239</v>
      </c>
      <c r="F18" s="13">
        <v>368</v>
      </c>
      <c r="G18" s="13">
        <v>624</v>
      </c>
      <c r="H18" s="13">
        <v>296</v>
      </c>
      <c r="I18" s="13">
        <v>65</v>
      </c>
      <c r="J18" s="13">
        <v>98</v>
      </c>
      <c r="K18" s="11">
        <f t="shared" si="4"/>
        <v>2505</v>
      </c>
    </row>
    <row r="19" spans="1:11" ht="17.25" customHeight="1">
      <c r="A19" s="14" t="s">
        <v>120</v>
      </c>
      <c r="B19" s="13">
        <v>3662</v>
      </c>
      <c r="C19" s="13">
        <v>4726</v>
      </c>
      <c r="D19" s="13">
        <v>4135</v>
      </c>
      <c r="E19" s="13">
        <v>2778</v>
      </c>
      <c r="F19" s="13">
        <v>4013</v>
      </c>
      <c r="G19" s="13">
        <v>6035</v>
      </c>
      <c r="H19" s="13">
        <v>2709</v>
      </c>
      <c r="I19" s="13">
        <v>723</v>
      </c>
      <c r="J19" s="13">
        <v>1478</v>
      </c>
      <c r="K19" s="11">
        <f t="shared" si="4"/>
        <v>30259</v>
      </c>
    </row>
    <row r="20" spans="1:11" ht="17.25" customHeight="1">
      <c r="A20" s="16" t="s">
        <v>23</v>
      </c>
      <c r="B20" s="11">
        <f>+B21+B22+B23</f>
        <v>174368</v>
      </c>
      <c r="C20" s="11">
        <f aca="true" t="shared" si="6" ref="C20:J20">+C21+C22+C23</f>
        <v>214610</v>
      </c>
      <c r="D20" s="11">
        <f t="shared" si="6"/>
        <v>233566</v>
      </c>
      <c r="E20" s="11">
        <f t="shared" si="6"/>
        <v>157933</v>
      </c>
      <c r="F20" s="11">
        <f t="shared" si="6"/>
        <v>247575</v>
      </c>
      <c r="G20" s="11">
        <f t="shared" si="6"/>
        <v>441566</v>
      </c>
      <c r="H20" s="11">
        <f t="shared" si="6"/>
        <v>155516</v>
      </c>
      <c r="I20" s="11">
        <f t="shared" si="6"/>
        <v>37974</v>
      </c>
      <c r="J20" s="11">
        <f t="shared" si="6"/>
        <v>83869</v>
      </c>
      <c r="K20" s="11">
        <f t="shared" si="4"/>
        <v>1746977</v>
      </c>
    </row>
    <row r="21" spans="1:12" ht="17.25" customHeight="1">
      <c r="A21" s="12" t="s">
        <v>24</v>
      </c>
      <c r="B21" s="13">
        <v>89107</v>
      </c>
      <c r="C21" s="13">
        <v>119122</v>
      </c>
      <c r="D21" s="13">
        <v>131653</v>
      </c>
      <c r="E21" s="13">
        <v>88356</v>
      </c>
      <c r="F21" s="13">
        <v>136608</v>
      </c>
      <c r="G21" s="13">
        <v>227974</v>
      </c>
      <c r="H21" s="13">
        <v>85352</v>
      </c>
      <c r="I21" s="13">
        <v>22865</v>
      </c>
      <c r="J21" s="13">
        <v>45779</v>
      </c>
      <c r="K21" s="11">
        <f t="shared" si="4"/>
        <v>946816</v>
      </c>
      <c r="L21" s="53"/>
    </row>
    <row r="22" spans="1:12" ht="17.25" customHeight="1">
      <c r="A22" s="12" t="s">
        <v>25</v>
      </c>
      <c r="B22" s="13">
        <v>72948</v>
      </c>
      <c r="C22" s="13">
        <v>80115</v>
      </c>
      <c r="D22" s="13">
        <v>86240</v>
      </c>
      <c r="E22" s="13">
        <v>59982</v>
      </c>
      <c r="F22" s="13">
        <v>94965</v>
      </c>
      <c r="G22" s="13">
        <v>188104</v>
      </c>
      <c r="H22" s="13">
        <v>60184</v>
      </c>
      <c r="I22" s="13">
        <v>12548</v>
      </c>
      <c r="J22" s="13">
        <v>32133</v>
      </c>
      <c r="K22" s="11">
        <f t="shared" si="4"/>
        <v>687219</v>
      </c>
      <c r="L22" s="53"/>
    </row>
    <row r="23" spans="1:11" ht="17.25" customHeight="1">
      <c r="A23" s="12" t="s">
        <v>26</v>
      </c>
      <c r="B23" s="13">
        <v>12313</v>
      </c>
      <c r="C23" s="13">
        <v>15373</v>
      </c>
      <c r="D23" s="13">
        <v>15673</v>
      </c>
      <c r="E23" s="13">
        <v>9595</v>
      </c>
      <c r="F23" s="13">
        <v>16002</v>
      </c>
      <c r="G23" s="13">
        <v>25488</v>
      </c>
      <c r="H23" s="13">
        <v>9980</v>
      </c>
      <c r="I23" s="13">
        <v>2561</v>
      </c>
      <c r="J23" s="13">
        <v>5957</v>
      </c>
      <c r="K23" s="11">
        <f t="shared" si="4"/>
        <v>112942</v>
      </c>
    </row>
    <row r="24" spans="1:11" ht="17.25" customHeight="1">
      <c r="A24" s="16" t="s">
        <v>27</v>
      </c>
      <c r="B24" s="13">
        <v>44276</v>
      </c>
      <c r="C24" s="13">
        <v>71242</v>
      </c>
      <c r="D24" s="13">
        <v>81096</v>
      </c>
      <c r="E24" s="13">
        <v>51272</v>
      </c>
      <c r="F24" s="13">
        <v>61851</v>
      </c>
      <c r="G24" s="13">
        <v>71351</v>
      </c>
      <c r="H24" s="13">
        <v>34414</v>
      </c>
      <c r="I24" s="13">
        <v>15285</v>
      </c>
      <c r="J24" s="13">
        <v>35731</v>
      </c>
      <c r="K24" s="11">
        <f t="shared" si="4"/>
        <v>466518</v>
      </c>
    </row>
    <row r="25" spans="1:12" ht="17.25" customHeight="1">
      <c r="A25" s="12" t="s">
        <v>28</v>
      </c>
      <c r="B25" s="13">
        <v>28337</v>
      </c>
      <c r="C25" s="13">
        <v>45595</v>
      </c>
      <c r="D25" s="13">
        <v>51901</v>
      </c>
      <c r="E25" s="13">
        <v>32814</v>
      </c>
      <c r="F25" s="13">
        <v>39585</v>
      </c>
      <c r="G25" s="13">
        <v>45665</v>
      </c>
      <c r="H25" s="13">
        <v>22025</v>
      </c>
      <c r="I25" s="13">
        <v>9782</v>
      </c>
      <c r="J25" s="13">
        <v>22868</v>
      </c>
      <c r="K25" s="11">
        <f t="shared" si="4"/>
        <v>298572</v>
      </c>
      <c r="L25" s="53"/>
    </row>
    <row r="26" spans="1:12" ht="17.25" customHeight="1">
      <c r="A26" s="12" t="s">
        <v>29</v>
      </c>
      <c r="B26" s="13">
        <v>15939</v>
      </c>
      <c r="C26" s="13">
        <v>25647</v>
      </c>
      <c r="D26" s="13">
        <v>29195</v>
      </c>
      <c r="E26" s="13">
        <v>18458</v>
      </c>
      <c r="F26" s="13">
        <v>22266</v>
      </c>
      <c r="G26" s="13">
        <v>25686</v>
      </c>
      <c r="H26" s="13">
        <v>12389</v>
      </c>
      <c r="I26" s="13">
        <v>5503</v>
      </c>
      <c r="J26" s="13">
        <v>12863</v>
      </c>
      <c r="K26" s="11">
        <f t="shared" si="4"/>
        <v>167946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5338</v>
      </c>
      <c r="I27" s="11">
        <v>0</v>
      </c>
      <c r="J27" s="11">
        <v>0</v>
      </c>
      <c r="K27" s="11">
        <f t="shared" si="4"/>
        <v>5338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14311.7</v>
      </c>
      <c r="I35" s="19">
        <v>0</v>
      </c>
      <c r="J35" s="19">
        <v>0</v>
      </c>
      <c r="K35" s="23">
        <f>SUM(B35:J35)</f>
        <v>14311.7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1308660.5499999998</v>
      </c>
      <c r="C47" s="22">
        <f aca="true" t="shared" si="9" ref="C47:H47">+C48+C56</f>
        <v>1983093.31</v>
      </c>
      <c r="D47" s="22">
        <f t="shared" si="9"/>
        <v>2291874.86</v>
      </c>
      <c r="E47" s="22">
        <f t="shared" si="9"/>
        <v>1359962.24</v>
      </c>
      <c r="F47" s="22">
        <f t="shared" si="9"/>
        <v>1807178.2000000002</v>
      </c>
      <c r="G47" s="22">
        <f t="shared" si="9"/>
        <v>2484118.44</v>
      </c>
      <c r="H47" s="22">
        <f t="shared" si="9"/>
        <v>1319277.2</v>
      </c>
      <c r="I47" s="22">
        <f>+I48+I56</f>
        <v>506964.32</v>
      </c>
      <c r="J47" s="22">
        <f>+J48+J56</f>
        <v>731680.4400000001</v>
      </c>
      <c r="K47" s="22">
        <f>SUM(B47:J47)</f>
        <v>13792809.559999999</v>
      </c>
    </row>
    <row r="48" spans="1:11" ht="17.25" customHeight="1">
      <c r="A48" s="16" t="s">
        <v>48</v>
      </c>
      <c r="B48" s="23">
        <f>SUM(B49:B55)</f>
        <v>1291667.42</v>
      </c>
      <c r="C48" s="23">
        <f aca="true" t="shared" si="10" ref="C48:H48">SUM(C49:C55)</f>
        <v>1960379.4100000001</v>
      </c>
      <c r="D48" s="23">
        <f t="shared" si="10"/>
        <v>2268964.94</v>
      </c>
      <c r="E48" s="23">
        <f t="shared" si="10"/>
        <v>1338563.44</v>
      </c>
      <c r="F48" s="23">
        <f t="shared" si="10"/>
        <v>1786338.1</v>
      </c>
      <c r="G48" s="23">
        <f t="shared" si="10"/>
        <v>2455802.59</v>
      </c>
      <c r="H48" s="23">
        <f t="shared" si="10"/>
        <v>1301729.43</v>
      </c>
      <c r="I48" s="23">
        <f>SUM(I49:I55)</f>
        <v>506964.32</v>
      </c>
      <c r="J48" s="23">
        <f>SUM(J49:J55)</f>
        <v>718098.04</v>
      </c>
      <c r="K48" s="23">
        <f aca="true" t="shared" si="11" ref="K48:K56">SUM(B48:J48)</f>
        <v>13628507.689999998</v>
      </c>
    </row>
    <row r="49" spans="1:11" ht="17.25" customHeight="1">
      <c r="A49" s="35" t="s">
        <v>49</v>
      </c>
      <c r="B49" s="23">
        <f aca="true" t="shared" si="12" ref="B49:H49">ROUND(B30*B7,2)</f>
        <v>1291667.42</v>
      </c>
      <c r="C49" s="23">
        <f t="shared" si="12"/>
        <v>1956031.57</v>
      </c>
      <c r="D49" s="23">
        <f t="shared" si="12"/>
        <v>2268964.94</v>
      </c>
      <c r="E49" s="23">
        <f t="shared" si="12"/>
        <v>1338563.44</v>
      </c>
      <c r="F49" s="23">
        <f t="shared" si="12"/>
        <v>1786338.1</v>
      </c>
      <c r="G49" s="23">
        <f t="shared" si="12"/>
        <v>2455802.59</v>
      </c>
      <c r="H49" s="23">
        <f t="shared" si="12"/>
        <v>1287417.73</v>
      </c>
      <c r="I49" s="23">
        <f>ROUND(I30*I7,2)</f>
        <v>506964.32</v>
      </c>
      <c r="J49" s="23">
        <f>ROUND(J30*J7,2)</f>
        <v>718098.04</v>
      </c>
      <c r="K49" s="23">
        <f t="shared" si="11"/>
        <v>13609848.149999999</v>
      </c>
    </row>
    <row r="50" spans="1:11" ht="17.25" customHeight="1">
      <c r="A50" s="35" t="s">
        <v>50</v>
      </c>
      <c r="B50" s="19">
        <v>0</v>
      </c>
      <c r="C50" s="23">
        <f>ROUND(C31*C7,2)</f>
        <v>4347.84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4347.84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14311.7</v>
      </c>
      <c r="I53" s="32">
        <f>+I35</f>
        <v>0</v>
      </c>
      <c r="J53" s="32">
        <f>+J35</f>
        <v>0</v>
      </c>
      <c r="K53" s="23">
        <f t="shared" si="11"/>
        <v>14311.7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16993.13</v>
      </c>
      <c r="C56" s="37">
        <v>22713.9</v>
      </c>
      <c r="D56" s="37">
        <v>22909.92</v>
      </c>
      <c r="E56" s="37">
        <v>21398.8</v>
      </c>
      <c r="F56" s="37">
        <v>20840.1</v>
      </c>
      <c r="G56" s="37">
        <v>28315.85</v>
      </c>
      <c r="H56" s="37">
        <v>17547.77</v>
      </c>
      <c r="I56" s="19">
        <v>0</v>
      </c>
      <c r="J56" s="37">
        <v>13582.4</v>
      </c>
      <c r="K56" s="37">
        <f t="shared" si="11"/>
        <v>164301.87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365173.22</v>
      </c>
      <c r="C60" s="36">
        <f t="shared" si="13"/>
        <v>991960.9099999999</v>
      </c>
      <c r="D60" s="36">
        <f t="shared" si="13"/>
        <v>1232038.9600000002</v>
      </c>
      <c r="E60" s="36">
        <f t="shared" si="13"/>
        <v>399844.51</v>
      </c>
      <c r="F60" s="36">
        <f t="shared" si="13"/>
        <v>697674.75</v>
      </c>
      <c r="G60" s="36">
        <f t="shared" si="13"/>
        <v>1085036.51</v>
      </c>
      <c r="H60" s="36">
        <f t="shared" si="13"/>
        <v>592455.02</v>
      </c>
      <c r="I60" s="36">
        <f t="shared" si="13"/>
        <v>30018.800000000003</v>
      </c>
      <c r="J60" s="36">
        <f t="shared" si="13"/>
        <v>78228.70000000001</v>
      </c>
      <c r="K60" s="36">
        <f>SUM(B60:J60)</f>
        <v>5472431.379999999</v>
      </c>
    </row>
    <row r="61" spans="1:11" ht="18.75" customHeight="1">
      <c r="A61" s="16" t="s">
        <v>82</v>
      </c>
      <c r="B61" s="36">
        <f aca="true" t="shared" si="14" ref="B61:J61">B62+B63+B64+B65+B66+B67</f>
        <v>-398076.57</v>
      </c>
      <c r="C61" s="36">
        <f t="shared" si="14"/>
        <v>-199393.07</v>
      </c>
      <c r="D61" s="36">
        <f t="shared" si="14"/>
        <v>-225754.75</v>
      </c>
      <c r="E61" s="36">
        <f t="shared" si="14"/>
        <v>-360055.8</v>
      </c>
      <c r="F61" s="36">
        <f t="shared" si="14"/>
        <v>-403887.64</v>
      </c>
      <c r="G61" s="36">
        <f t="shared" si="14"/>
        <v>-375793.70999999996</v>
      </c>
      <c r="H61" s="36">
        <f t="shared" si="14"/>
        <v>-168633</v>
      </c>
      <c r="I61" s="36">
        <f t="shared" si="14"/>
        <v>-31650</v>
      </c>
      <c r="J61" s="36">
        <f t="shared" si="14"/>
        <v>-55764</v>
      </c>
      <c r="K61" s="36">
        <f aca="true" t="shared" si="15" ref="K61:K92">SUM(B61:J61)</f>
        <v>-2219008.54</v>
      </c>
    </row>
    <row r="62" spans="1:11" ht="18.75" customHeight="1">
      <c r="A62" s="12" t="s">
        <v>83</v>
      </c>
      <c r="B62" s="36">
        <f>-ROUND(B9*$D$3,2)</f>
        <v>-142590</v>
      </c>
      <c r="C62" s="36">
        <f aca="true" t="shared" si="16" ref="C62:J62">-ROUND(C9*$D$3,2)</f>
        <v>-195336</v>
      </c>
      <c r="D62" s="36">
        <f t="shared" si="16"/>
        <v>-168777</v>
      </c>
      <c r="E62" s="36">
        <f t="shared" si="16"/>
        <v>-127782</v>
      </c>
      <c r="F62" s="36">
        <f t="shared" si="16"/>
        <v>-151230</v>
      </c>
      <c r="G62" s="36">
        <f t="shared" si="16"/>
        <v>-185388</v>
      </c>
      <c r="H62" s="36">
        <f t="shared" si="16"/>
        <v>-168633</v>
      </c>
      <c r="I62" s="36">
        <f t="shared" si="16"/>
        <v>-31650</v>
      </c>
      <c r="J62" s="36">
        <f t="shared" si="16"/>
        <v>-55764</v>
      </c>
      <c r="K62" s="36">
        <f t="shared" si="15"/>
        <v>-1227150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-2151</v>
      </c>
      <c r="C64" s="36">
        <v>-105</v>
      </c>
      <c r="D64" s="36">
        <v>-429</v>
      </c>
      <c r="E64" s="36">
        <v>-1596</v>
      </c>
      <c r="F64" s="36">
        <v>-1314</v>
      </c>
      <c r="G64" s="36">
        <v>-1068</v>
      </c>
      <c r="H64" s="36">
        <v>0</v>
      </c>
      <c r="I64" s="36">
        <v>0</v>
      </c>
      <c r="J64" s="36">
        <v>0</v>
      </c>
      <c r="K64" s="36">
        <f t="shared" si="15"/>
        <v>-6663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-253335.57</v>
      </c>
      <c r="C66" s="48">
        <v>-3952.07</v>
      </c>
      <c r="D66" s="48">
        <v>-56548.75</v>
      </c>
      <c r="E66" s="48">
        <v>-230677.8</v>
      </c>
      <c r="F66" s="48">
        <v>-251343.64</v>
      </c>
      <c r="G66" s="48">
        <v>-189337.71</v>
      </c>
      <c r="H66" s="19">
        <v>0</v>
      </c>
      <c r="I66" s="19">
        <v>0</v>
      </c>
      <c r="J66" s="19">
        <v>0</v>
      </c>
      <c r="K66" s="36">
        <f t="shared" si="15"/>
        <v>-985195.5399999999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-13532.45</v>
      </c>
      <c r="C68" s="36">
        <f t="shared" si="17"/>
        <v>-19838.44</v>
      </c>
      <c r="D68" s="36">
        <f t="shared" si="17"/>
        <v>-19663.91</v>
      </c>
      <c r="E68" s="36">
        <f t="shared" si="17"/>
        <v>-25207.31</v>
      </c>
      <c r="F68" s="36">
        <f t="shared" si="17"/>
        <v>-18277.08</v>
      </c>
      <c r="G68" s="36">
        <f t="shared" si="17"/>
        <v>-27296.58</v>
      </c>
      <c r="H68" s="36">
        <f t="shared" si="17"/>
        <v>-13353.49</v>
      </c>
      <c r="I68" s="36">
        <f t="shared" si="17"/>
        <v>-43066.11</v>
      </c>
      <c r="J68" s="36">
        <f t="shared" si="17"/>
        <v>-22774.92</v>
      </c>
      <c r="K68" s="36">
        <f t="shared" si="15"/>
        <v>-203010.28999999998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5"/>
        <v>-3432.3900000000003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-13532.45</v>
      </c>
      <c r="C73" s="36">
        <v>-19644.77</v>
      </c>
      <c r="D73" s="36">
        <v>-18570.98</v>
      </c>
      <c r="E73" s="36">
        <v>-13023.09</v>
      </c>
      <c r="F73" s="36">
        <v>-17896.43</v>
      </c>
      <c r="G73" s="36">
        <v>-27271.4</v>
      </c>
      <c r="H73" s="36">
        <v>-13353.49</v>
      </c>
      <c r="I73" s="36">
        <v>-4694.37</v>
      </c>
      <c r="J73" s="36">
        <v>-9677.84</v>
      </c>
      <c r="K73" s="49">
        <f t="shared" si="15"/>
        <v>-137664.82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-11287.69</v>
      </c>
      <c r="F92" s="19">
        <v>0</v>
      </c>
      <c r="G92" s="19">
        <v>0</v>
      </c>
      <c r="H92" s="19">
        <v>0</v>
      </c>
      <c r="I92" s="49">
        <v>-6387.75</v>
      </c>
      <c r="J92" s="49">
        <v>-13097.08</v>
      </c>
      <c r="K92" s="49">
        <f t="shared" si="15"/>
        <v>-30772.520000000004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776782.24</v>
      </c>
      <c r="C94" s="19">
        <v>1211192.42</v>
      </c>
      <c r="D94" s="19">
        <v>1477457.62</v>
      </c>
      <c r="E94" s="19">
        <v>785107.62</v>
      </c>
      <c r="F94" s="19">
        <v>1119839.47</v>
      </c>
      <c r="G94" s="19">
        <v>1488126.8</v>
      </c>
      <c r="H94" s="19">
        <v>774441.51</v>
      </c>
      <c r="I94" s="19">
        <v>104734.91</v>
      </c>
      <c r="J94" s="19">
        <v>157765.98</v>
      </c>
      <c r="K94" s="49">
        <f aca="true" t="shared" si="18" ref="K94:K100">SUM(B94:J94)</f>
        <v>7895448.57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1673833.7699999998</v>
      </c>
      <c r="C97" s="24">
        <f t="shared" si="19"/>
        <v>2975054.22</v>
      </c>
      <c r="D97" s="24">
        <f t="shared" si="19"/>
        <v>3523913.8200000003</v>
      </c>
      <c r="E97" s="24">
        <f t="shared" si="19"/>
        <v>1759806.7499999998</v>
      </c>
      <c r="F97" s="24">
        <f t="shared" si="19"/>
        <v>2504852.9499999997</v>
      </c>
      <c r="G97" s="24">
        <f t="shared" si="19"/>
        <v>3569154.9499999997</v>
      </c>
      <c r="H97" s="24">
        <f t="shared" si="19"/>
        <v>1911732.22</v>
      </c>
      <c r="I97" s="24">
        <f>+I98+I99</f>
        <v>536983.12</v>
      </c>
      <c r="J97" s="24">
        <f>+J98+J99</f>
        <v>809909.14</v>
      </c>
      <c r="K97" s="49">
        <f t="shared" si="18"/>
        <v>19265240.94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1656840.64</v>
      </c>
      <c r="C98" s="24">
        <f t="shared" si="20"/>
        <v>2952340.3200000003</v>
      </c>
      <c r="D98" s="24">
        <f t="shared" si="20"/>
        <v>3501003.9000000004</v>
      </c>
      <c r="E98" s="24">
        <f t="shared" si="20"/>
        <v>1738407.9499999997</v>
      </c>
      <c r="F98" s="24">
        <f t="shared" si="20"/>
        <v>2484012.8499999996</v>
      </c>
      <c r="G98" s="24">
        <f t="shared" si="20"/>
        <v>3540839.0999999996</v>
      </c>
      <c r="H98" s="24">
        <f t="shared" si="20"/>
        <v>1894184.45</v>
      </c>
      <c r="I98" s="24">
        <f t="shared" si="20"/>
        <v>536983.12</v>
      </c>
      <c r="J98" s="24">
        <f t="shared" si="20"/>
        <v>797325.1</v>
      </c>
      <c r="K98" s="49">
        <f t="shared" si="18"/>
        <v>19101937.430000003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16993.13</v>
      </c>
      <c r="C99" s="24">
        <f>IF(+C56+C95+C100&lt;0,0,(C56+C95+C100))</f>
        <v>22713.9</v>
      </c>
      <c r="D99" s="24">
        <f t="shared" si="21"/>
        <v>22909.92</v>
      </c>
      <c r="E99" s="24">
        <f t="shared" si="21"/>
        <v>21398.8</v>
      </c>
      <c r="F99" s="24">
        <f t="shared" si="21"/>
        <v>20840.1</v>
      </c>
      <c r="G99" s="24">
        <f t="shared" si="21"/>
        <v>28315.85</v>
      </c>
      <c r="H99" s="24">
        <f t="shared" si="21"/>
        <v>17547.77</v>
      </c>
      <c r="I99" s="19">
        <f t="shared" si="21"/>
        <v>0</v>
      </c>
      <c r="J99" s="24">
        <f t="shared" si="21"/>
        <v>12584.039999999999</v>
      </c>
      <c r="K99" s="49">
        <f t="shared" si="18"/>
        <v>163303.51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19265240.94</v>
      </c>
      <c r="L105" s="55"/>
    </row>
    <row r="106" spans="1:11" ht="18.75" customHeight="1">
      <c r="A106" s="26" t="s">
        <v>78</v>
      </c>
      <c r="B106" s="27">
        <v>210267.72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210267.72</v>
      </c>
    </row>
    <row r="107" spans="1:11" ht="18.75" customHeight="1">
      <c r="A107" s="26" t="s">
        <v>79</v>
      </c>
      <c r="B107" s="27">
        <v>1463566.05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1463566.05</v>
      </c>
    </row>
    <row r="108" spans="1:11" ht="18.75" customHeight="1">
      <c r="A108" s="26" t="s">
        <v>80</v>
      </c>
      <c r="B108" s="41">
        <v>0</v>
      </c>
      <c r="C108" s="27">
        <f>+C97</f>
        <v>2975054.22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2975054.22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3523913.8200000003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3523913.8200000003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1759806.7499999998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1759806.7499999998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325974.26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325974.26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464229.63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464229.63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686478.73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686478.73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1028170.32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1028170.32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1024377.33</v>
      </c>
      <c r="H115" s="41">
        <v>0</v>
      </c>
      <c r="I115" s="41">
        <v>0</v>
      </c>
      <c r="J115" s="41">
        <v>0</v>
      </c>
      <c r="K115" s="42">
        <f t="shared" si="22"/>
        <v>1024377.33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79561.95</v>
      </c>
      <c r="H116" s="41">
        <v>0</v>
      </c>
      <c r="I116" s="41">
        <v>0</v>
      </c>
      <c r="J116" s="41">
        <v>0</v>
      </c>
      <c r="K116" s="42">
        <f t="shared" si="22"/>
        <v>79561.95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578229.84</v>
      </c>
      <c r="H117" s="41">
        <v>0</v>
      </c>
      <c r="I117" s="41">
        <v>0</v>
      </c>
      <c r="J117" s="41">
        <v>0</v>
      </c>
      <c r="K117" s="42">
        <f t="shared" si="22"/>
        <v>578229.84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513335.77</v>
      </c>
      <c r="H118" s="41">
        <v>0</v>
      </c>
      <c r="I118" s="41">
        <v>0</v>
      </c>
      <c r="J118" s="41">
        <v>0</v>
      </c>
      <c r="K118" s="42">
        <f t="shared" si="22"/>
        <v>513335.77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1373650.07</v>
      </c>
      <c r="H119" s="41">
        <v>0</v>
      </c>
      <c r="I119" s="41">
        <v>0</v>
      </c>
      <c r="J119" s="41">
        <v>0</v>
      </c>
      <c r="K119" s="42">
        <f t="shared" si="22"/>
        <v>1373650.07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679788.82</v>
      </c>
      <c r="I120" s="41">
        <v>0</v>
      </c>
      <c r="J120" s="41">
        <v>0</v>
      </c>
      <c r="K120" s="42">
        <f t="shared" si="22"/>
        <v>679788.82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1231943.4</v>
      </c>
      <c r="I121" s="41">
        <v>0</v>
      </c>
      <c r="J121" s="41">
        <v>0</v>
      </c>
      <c r="K121" s="42">
        <f t="shared" si="22"/>
        <v>1231943.4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536983.12</v>
      </c>
      <c r="J122" s="41">
        <v>0</v>
      </c>
      <c r="K122" s="42">
        <f t="shared" si="22"/>
        <v>536983.12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809909.14</v>
      </c>
      <c r="K123" s="45">
        <f t="shared" si="22"/>
        <v>809909.14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2014-07-08T13:38:16Z</dcterms:modified>
  <cp:category/>
  <cp:version/>
  <cp:contentType/>
  <cp:contentStatus/>
</cp:coreProperties>
</file>