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<sst xmlns="http://schemas.openxmlformats.org/spreadsheetml/2006/main" count="98" uniqueCount="98">
  <si>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</si>
  <si>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</si>
  <si>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</si>
  <si>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</si>
  <si>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</si>
  <si>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</si>
  <si>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</si>
  <si>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</si>
  <si>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</si>
  <si>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</si>
  <si>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</si>
  <si>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</si>
  <si>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</si>
  <si>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</si>
  <si>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</si>
  <si>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</si>
  <si>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</si>
  <si>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</si>
  <si>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</si>
  <si>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</si>
  <si>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</si>
  <si>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</si>
  <si>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</si>
  <si>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</si>
  <si>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</si>
  <si>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</si>
  <si>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</si>
  <si>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</si>
  <si>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</si>
  <si>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</si>
  <si>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</si>
  <si>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</si>
  <si>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</si>
  <si>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</si>
  <si>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</si>
  <si>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</si>
  <si>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</si>
  <si>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</si>
  <si>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</si>
  <si>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</si>
  <si>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</si>
  <si>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</si>
  <si>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</si>
  <si>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</si>
  <si>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</si>
  <si>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</si>
  <si>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</si>
  <si>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</si>
  <si>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</si>
  <si>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</si>
  <si>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</si>
  <si>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</si>
  <si>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</si>
  <si>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</si>
  <si>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</si>
  <si>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</si>
  <si>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</si>
  <si>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</si>
  <si>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</si>
  <si>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</si>
  <si>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</si>
  <si>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</si>
  <si>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</si>
  <si>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</si>
  <si>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</si>
  <si>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</si>
  <si>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</si>
  <si>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</si>
  <si>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</si>
  <si>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</si>
  <si>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</si>
  <si>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</si>
  <si>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</si>
  <si>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</si>
  <si>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</si>
  <si>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</si>
  <si>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</si>
  <si>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</si>
  <si>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</si>
  <si>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</si>
  <si>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</si>
  <si>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</si>
  <si>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1.1. Pagantes (1.1.1. + 1.1.2. + 1.1.3)</t>
  </si>
  <si>
    <t>1.1.2. Créditos Eletrônicos Bilhete Único (1.1.2.1. + 1.1.2.2. + 1.1.2.3.)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</si>
  <si>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</si>
  <si>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</si>
  <si>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</si>
  <si>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</si>
  <si>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</si>
  <si>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</si>
  <si>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</si>
  <si>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5. Remuneração Mensal de AVL (5.2)</t>
  </si>
  <si>
    <t>6.1.  Pelo Transporte de Passageiros  (4.1. x 1.)</t>
  </si>
  <si>
    <t>7. Acertos Financeiros (7.1. + 7.2. + 7.3.)</t>
  </si>
  <si>
    <t>10. Tarifa de Remuneração Líquida Por Passageiro (2)</t>
  </si>
  <si>
    <t>7.3. Revisão de Remuneração pelo Transporte Coletivo (1)</t>
  </si>
  <si>
    <t>OPERAÇÃO 01 a 31/01/14 - VENCIMENTO 08/01 a  07/02/14</t>
  </si>
  <si>
    <t>Nota: (1) Revisões consideradas no período:
- Fatores de integração e de gratuidade - 11 a 30/11/13 - todas as áreas.
- Passageiros mês de dezembro/13 - 586.363 passageiros - todas as áreas
- Fatores de integração e de gratuidade dezembro/13 - todas as áreas.
- Passageiros período de 30/11/13 a 26/01/14 - 256.272 passageiros - todas as áreas.
          (2) Tarifa de remuneração líquida de cada cooperativa considerando a aplicação dos fatores de integração e de gratuidade e, também, reequilibrio interno estabelecido e informado pelo consórcio.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</si>
</sst>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(* #,##0.000_);_(* \(#,##0.000\);_(* &quot;-&quot;??_);_(@_)"/>
    <numFmt numFmtId="176" formatCode="_(* #,##0.0_);_(* \(#,##0.0\);_(* &quot;-&quot;??_);_(@_)"/>
    <numFmt numFmtId="177" formatCode="_(* #,##0.0000_);_(* \(#,##0.0000\);_(* &quot;-&quot;??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2" fontId="41" fillId="0" borderId="10" xfId="45" applyNumberFormat="1" applyFont="1" applyFill="1" applyBorder="1" applyAlignment="1">
      <alignment horizontal="center"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1"/>
    </xf>
    <xf numFmtId="0" fontId="0" fillId="0" borderId="10" xfId="0" applyFill="1" applyBorder="1" applyAlignment="1">
      <alignment horizontal="left" vertical="center" indent="2"/>
    </xf>
    <xf numFmtId="170" fontId="0" fillId="0" borderId="10" xfId="45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44" fontId="0" fillId="0" borderId="0" xfId="0" applyNumberFormat="1" applyFont="1" applyFill="1" applyAlignment="1">
      <alignment vertical="center"/>
    </xf>
    <xf numFmtId="43" fontId="41" fillId="0" borderId="10" xfId="0" applyNumberFormat="1" applyFont="1" applyFill="1" applyBorder="1" applyAlignment="1">
      <alignment horizontal="left" vertical="center" indent="1"/>
    </xf>
    <xf numFmtId="173" fontId="41" fillId="0" borderId="12" xfId="45" applyNumberFormat="1" applyFont="1" applyBorder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41" fillId="0" borderId="16" xfId="0" applyFont="1" applyFill="1" applyBorder="1" applyAlignment="1">
      <alignment horizontal="left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01011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100114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110114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120114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130114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1401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150114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160114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170114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180114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1901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020114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200114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210114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220114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230114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240114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250114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260114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270114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290114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3001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030114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310114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2801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0401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0501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0601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0701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0801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0901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 PERMISSÃO"/>
    </sheetNames>
    <sheetDataSet>
      <sheetData sheetId="0">
        <row r="11">
          <cell r="B11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 PERMISSÃO"/>
    </sheetNames>
    <sheetDataSet>
      <sheetData sheetId="0">
        <row r="11">
          <cell r="B11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 PERMISSÃO"/>
    </sheetNames>
    <sheetDataSet>
      <sheetData sheetId="0">
        <row r="11">
          <cell r="B11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 PERMISSÃO"/>
    </sheetNames>
    <sheetDataSet>
      <sheetData sheetId="0">
        <row r="11">
          <cell r="B11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 PERMISSÃO"/>
    </sheetNames>
    <sheetDataSet>
      <sheetData sheetId="0">
        <row r="11">
          <cell r="B11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 PERMISSÃO"/>
    </sheetNames>
    <sheetDataSet>
      <sheetData sheetId="0">
        <row r="11">
          <cell r="B11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 PERMISSÃO"/>
    </sheetNames>
    <sheetDataSet>
      <sheetData sheetId="0">
        <row r="11">
          <cell r="B11">
            <v>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 PERMISSÃO"/>
    </sheetNames>
    <sheetDataSet>
      <sheetData sheetId="0">
        <row r="11">
          <cell r="B11">
            <v>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 PERMISSÃO"/>
    </sheetNames>
    <sheetDataSet>
      <sheetData sheetId="0">
        <row r="11">
          <cell r="B11">
            <v>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 PERMISSÃO"/>
    </sheetNames>
    <sheetDataSet>
      <sheetData sheetId="0">
        <row r="11">
          <cell r="B11">
            <v>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 PERMISSÃO"/>
    </sheetNames>
    <sheetDataSet>
      <sheetData sheetId="0">
        <row r="11">
          <cell r="B1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 PERMISSÃO"/>
    </sheetNames>
    <sheetDataSet>
      <sheetData sheetId="0">
        <row r="11">
          <cell r="B11">
            <v>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 PERMISSÃO"/>
    </sheetNames>
    <sheetDataSet>
      <sheetData sheetId="0">
        <row r="11">
          <cell r="B11">
            <v>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 PERMISSÃO"/>
    </sheetNames>
    <sheetDataSet>
      <sheetData sheetId="0">
        <row r="11">
          <cell r="B11">
            <v>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 PERMISSÃO"/>
    </sheetNames>
    <sheetDataSet>
      <sheetData sheetId="0">
        <row r="11">
          <cell r="B11">
            <v>0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 PERMISSÃO"/>
    </sheetNames>
    <sheetDataSet>
      <sheetData sheetId="0">
        <row r="11">
          <cell r="B11">
            <v>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 PERMISSÃO"/>
    </sheetNames>
    <sheetDataSet>
      <sheetData sheetId="0">
        <row r="11">
          <cell r="B11">
            <v>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 PERMISSÃO"/>
    </sheetNames>
    <sheetDataSet>
      <sheetData sheetId="0">
        <row r="11">
          <cell r="B11">
            <v>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 PERMISSÃO"/>
    </sheetNames>
    <sheetDataSet>
      <sheetData sheetId="0">
        <row r="11">
          <cell r="B11">
            <v>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 PERMISSÃO"/>
    </sheetNames>
    <sheetDataSet>
      <sheetData sheetId="0">
        <row r="11">
          <cell r="B11">
            <v>0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 PERMISSÃO"/>
    </sheetNames>
    <sheetDataSet>
      <sheetData sheetId="0">
        <row r="11">
          <cell r="B11">
            <v>0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 PERMISSÃO"/>
    </sheetNames>
    <sheetDataSet>
      <sheetData sheetId="0">
        <row r="11">
          <cell r="B11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 PERMISSÃO"/>
    </sheetNames>
    <sheetDataSet>
      <sheetData sheetId="0">
        <row r="11">
          <cell r="B11">
            <v>0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 PERMISSÃO"/>
    </sheetNames>
    <sheetDataSet>
      <sheetData sheetId="0">
        <row r="11">
          <cell r="B11">
            <v>0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 PERMISSÃO"/>
    </sheetNames>
    <sheetDataSet>
      <sheetData sheetId="0">
        <row r="11">
          <cell r="B11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 PERMISSÃO"/>
    </sheetNames>
    <sheetDataSet>
      <sheetData sheetId="0">
        <row r="11">
          <cell r="B11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 PERMISSÃO"/>
    </sheetNames>
    <sheetDataSet>
      <sheetData sheetId="0">
        <row r="11">
          <cell r="B11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 PERMISSÃO"/>
    </sheetNames>
    <sheetDataSet>
      <sheetData sheetId="0">
        <row r="11">
          <cell r="B11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 PERMISSÃO"/>
    </sheetNames>
    <sheetDataSet>
      <sheetData sheetId="0">
        <row r="11">
          <cell r="B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 PERMISSÃO"/>
    </sheetNames>
    <sheetDataSet>
      <sheetData sheetId="0">
        <row r="11">
          <cell r="B11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 PERMISSÃO"/>
    </sheetNames>
    <sheetDataSet>
      <sheetData sheetId="0">
        <row r="11">
          <cell r="B1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1.625" style="1" customWidth="1"/>
    <col min="2" max="3" width="19.625" style="1" customWidth="1"/>
    <col min="4" max="6" width="17.25390625" style="1" customWidth="1"/>
    <col min="7" max="10" width="18.375" style="1" customWidth="1"/>
    <col min="11" max="11" width="9.00390625" style="1" customWidth="1"/>
    <col min="12" max="12" width="17.75390625" style="1" bestFit="1" customWidth="1"/>
    <col min="13" max="16384" width="9.00390625" style="1" customWidth="1"/>
  </cols>
  <sheetData>
    <row r="1" spans="1:10" ht="21">
      <c r="A1" s="55" t="s">
        <v>16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25.5" customHeight="1">
      <c r="A2" s="56" t="s">
        <v>96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21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8" customHeight="1">
      <c r="A4" s="57" t="s">
        <v>18</v>
      </c>
      <c r="B4" s="57" t="s">
        <v>19</v>
      </c>
      <c r="C4" s="57"/>
      <c r="D4" s="57"/>
      <c r="E4" s="57"/>
      <c r="F4" s="57"/>
      <c r="G4" s="57"/>
      <c r="H4" s="57"/>
      <c r="I4" s="57"/>
      <c r="J4" s="58" t="s">
        <v>20</v>
      </c>
    </row>
    <row r="5" spans="1:10" ht="27.75" customHeight="1">
      <c r="A5" s="57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57"/>
    </row>
    <row r="6" spans="1:10" ht="20.25" customHeight="1">
      <c r="A6" s="5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57"/>
    </row>
    <row r="7" spans="1:10" ht="18.75" customHeight="1">
      <c r="A7" s="9" t="s">
        <v>21</v>
      </c>
      <c r="B7" s="10">
        <f>B8+B20+B24</f>
        <v>12471277</v>
      </c>
      <c r="C7" s="10">
        <f aca="true" t="shared" si="0" ref="C7:I7">C8+C20+C24</f>
        <v>9291589</v>
      </c>
      <c r="D7" s="10">
        <f t="shared" si="0"/>
        <v>14175726</v>
      </c>
      <c r="E7" s="10">
        <f t="shared" si="0"/>
        <v>17896734</v>
      </c>
      <c r="F7" s="10">
        <f t="shared" si="0"/>
        <v>10784649</v>
      </c>
      <c r="G7" s="10">
        <f t="shared" si="0"/>
        <v>18203910</v>
      </c>
      <c r="H7" s="10">
        <f t="shared" si="0"/>
        <v>9737784</v>
      </c>
      <c r="I7" s="10">
        <f t="shared" si="0"/>
        <v>6228205</v>
      </c>
      <c r="J7" s="10">
        <f>+J8+J20+J24</f>
        <v>98789874</v>
      </c>
    </row>
    <row r="8" spans="1:10" ht="18.75" customHeight="1">
      <c r="A8" s="11" t="s">
        <v>82</v>
      </c>
      <c r="B8" s="12">
        <f>+B9+B12+B16</f>
        <v>6897567</v>
      </c>
      <c r="C8" s="12">
        <f aca="true" t="shared" si="1" ref="C8:I8">+C9+C12+C16</f>
        <v>5424378</v>
      </c>
      <c r="D8" s="12">
        <f t="shared" si="1"/>
        <v>8934657</v>
      </c>
      <c r="E8" s="12">
        <f t="shared" si="1"/>
        <v>10446268</v>
      </c>
      <c r="F8" s="12">
        <f t="shared" si="1"/>
        <v>6135663</v>
      </c>
      <c r="G8" s="12">
        <f t="shared" si="1"/>
        <v>10515280</v>
      </c>
      <c r="H8" s="12">
        <f t="shared" si="1"/>
        <v>5195946</v>
      </c>
      <c r="I8" s="12">
        <f t="shared" si="1"/>
        <v>3747426</v>
      </c>
      <c r="J8" s="12">
        <f>SUM(B8:I8)</f>
        <v>57297185</v>
      </c>
    </row>
    <row r="9" spans="1:10" ht="18.75" customHeight="1">
      <c r="A9" s="13" t="s">
        <v>22</v>
      </c>
      <c r="B9" s="14">
        <v>1009476</v>
      </c>
      <c r="C9" s="14">
        <v>939048</v>
      </c>
      <c r="D9" s="14">
        <v>1104092</v>
      </c>
      <c r="E9" s="14">
        <v>1265980</v>
      </c>
      <c r="F9" s="14">
        <v>1025648</v>
      </c>
      <c r="G9" s="14">
        <v>1315117</v>
      </c>
      <c r="H9" s="14">
        <v>601398</v>
      </c>
      <c r="I9" s="14">
        <v>613617</v>
      </c>
      <c r="J9" s="12">
        <f aca="true" t="shared" si="2" ref="J9:J19">SUM(B9:I9)</f>
        <v>7874376</v>
      </c>
    </row>
    <row r="10" spans="1:10" ht="18.75" customHeight="1">
      <c r="A10" s="15" t="s">
        <v>23</v>
      </c>
      <c r="B10" s="14">
        <f>+B9-B11</f>
        <v>1009476</v>
      </c>
      <c r="C10" s="14">
        <f aca="true" t="shared" si="3" ref="C10:I10">+C9-C11</f>
        <v>939048</v>
      </c>
      <c r="D10" s="14">
        <f t="shared" si="3"/>
        <v>1103380</v>
      </c>
      <c r="E10" s="14">
        <f t="shared" si="3"/>
        <v>1265980</v>
      </c>
      <c r="F10" s="14">
        <f t="shared" si="3"/>
        <v>1025265</v>
      </c>
      <c r="G10" s="14">
        <f t="shared" si="3"/>
        <v>1314761</v>
      </c>
      <c r="H10" s="14">
        <f t="shared" si="3"/>
        <v>600655</v>
      </c>
      <c r="I10" s="14">
        <f t="shared" si="3"/>
        <v>613617</v>
      </c>
      <c r="J10" s="12">
        <f t="shared" si="2"/>
        <v>7872182</v>
      </c>
    </row>
    <row r="11" spans="1:10" ht="18.75" customHeight="1">
      <c r="A11" s="15" t="s">
        <v>24</v>
      </c>
      <c r="B11" s="14">
        <f>'[1]DETALHAMENTO PERMISSÃO'!B11+'[2]DETALHAMENTO PERMISSÃO'!B11+'[3]DETALHAMENTO PERMISSÃO'!B11+'[4]DETALHAMENTO PERMISSÃO'!B11+'[5]DETALHAMENTO PERMISSÃO'!B11+'[6]DETALHAMENTO PERMISSÃO'!B11+'[7]DETALHAMENTO PERMISSÃO'!B11+'[8]DETALHAMENTO PERMISSÃO'!B11+'[9]DETALHAMENTO PERMISSÃO'!B11+'[10]DETALHAMENTO PERMISSÃO'!B11+'[11]DETALHAMENTO PERMISSÃO'!B11+'[12]DETALHAMENTO PERMISSÃO'!B11+'[13]DETALHAMENTO PERMISSÃO'!B11+'[14]DETALHAMENTO PERMISSÃO'!B11+'[15]DETALHAMENTO PERMISSÃO'!B11+'[16]DETALHAMENTO PERMISSÃO'!B11+'[17]DETALHAMENTO PERMISSÃO'!B11+'[18]DETALHAMENTO PERMISSÃO'!B11+'[19]DETALHAMENTO PERMISSÃO'!B11+'[20]DETALHAMENTO PERMISSÃO'!B11+'[21]DETALHAMENTO PERMISSÃO'!B11+'[22]DETALHAMENTO PERMISSÃO'!B11+'[23]DETALHAMENTO PERMISSÃO'!B11+'[24]DETALHAMENTO PERMISSÃO'!B11+'[25]DETALHAMENTO PERMISSÃO'!B11+'[26]DETALHAMENTO PERMISSÃO'!B11+'[27]DETALHAMENTO PERMISSÃO'!B11+'[31]DETALHAMENTO PERMISSÃO'!B11+'[28]DETALHAMENTO PERMISSÃO'!B11+'[29]DETALHAMENTO PERMISSÃO'!B11+'[30]DETALHAMENTO PERMISSÃO'!B11</f>
        <v>0</v>
      </c>
      <c r="C11" s="14">
        <v>0</v>
      </c>
      <c r="D11" s="14">
        <v>712</v>
      </c>
      <c r="E11" s="14">
        <v>0</v>
      </c>
      <c r="F11" s="14">
        <v>383</v>
      </c>
      <c r="G11" s="14">
        <v>356</v>
      </c>
      <c r="H11" s="14">
        <v>743</v>
      </c>
      <c r="I11" s="14">
        <v>0</v>
      </c>
      <c r="J11" s="12">
        <f t="shared" si="2"/>
        <v>2194</v>
      </c>
    </row>
    <row r="12" spans="1:10" ht="18.75" customHeight="1">
      <c r="A12" s="16" t="s">
        <v>83</v>
      </c>
      <c r="B12" s="14">
        <f>B13+B14+B15</f>
        <v>5881759</v>
      </c>
      <c r="C12" s="14">
        <f aca="true" t="shared" si="4" ref="C12:I12">C13+C14+C15</f>
        <v>4479877</v>
      </c>
      <c r="D12" s="14">
        <f t="shared" si="4"/>
        <v>7823945</v>
      </c>
      <c r="E12" s="14">
        <f t="shared" si="4"/>
        <v>9171697</v>
      </c>
      <c r="F12" s="14">
        <f t="shared" si="4"/>
        <v>5103547</v>
      </c>
      <c r="G12" s="14">
        <f t="shared" si="4"/>
        <v>9190500</v>
      </c>
      <c r="H12" s="14">
        <f t="shared" si="4"/>
        <v>4589417</v>
      </c>
      <c r="I12" s="14">
        <f t="shared" si="4"/>
        <v>3130746</v>
      </c>
      <c r="J12" s="12">
        <f t="shared" si="2"/>
        <v>49371488</v>
      </c>
    </row>
    <row r="13" spans="1:10" ht="18.75" customHeight="1">
      <c r="A13" s="15" t="s">
        <v>25</v>
      </c>
      <c r="B13" s="14">
        <v>2965136</v>
      </c>
      <c r="C13" s="14">
        <v>2355595</v>
      </c>
      <c r="D13" s="14">
        <v>3961242</v>
      </c>
      <c r="E13" s="14">
        <v>4753135</v>
      </c>
      <c r="F13" s="14">
        <v>2725708</v>
      </c>
      <c r="G13" s="14">
        <v>4800497</v>
      </c>
      <c r="H13" s="14">
        <v>2365192</v>
      </c>
      <c r="I13" s="14">
        <v>1575523</v>
      </c>
      <c r="J13" s="12">
        <f t="shared" si="2"/>
        <v>25502028</v>
      </c>
    </row>
    <row r="14" spans="1:10" ht="18.75" customHeight="1">
      <c r="A14" s="15" t="s">
        <v>26</v>
      </c>
      <c r="B14" s="14">
        <v>2755122</v>
      </c>
      <c r="C14" s="14">
        <v>1993974</v>
      </c>
      <c r="D14" s="14">
        <v>3678341</v>
      </c>
      <c r="E14" s="14">
        <v>4175963</v>
      </c>
      <c r="F14" s="14">
        <v>2239483</v>
      </c>
      <c r="G14" s="14">
        <v>4152142</v>
      </c>
      <c r="H14" s="14">
        <v>2103980</v>
      </c>
      <c r="I14" s="14">
        <v>1487215</v>
      </c>
      <c r="J14" s="12">
        <f t="shared" si="2"/>
        <v>22586220</v>
      </c>
    </row>
    <row r="15" spans="1:10" ht="18.75" customHeight="1">
      <c r="A15" s="15" t="s">
        <v>27</v>
      </c>
      <c r="B15" s="14">
        <v>161501</v>
      </c>
      <c r="C15" s="14">
        <v>130308</v>
      </c>
      <c r="D15" s="14">
        <v>184362</v>
      </c>
      <c r="E15" s="14">
        <v>242599</v>
      </c>
      <c r="F15" s="14">
        <v>138356</v>
      </c>
      <c r="G15" s="14">
        <v>237861</v>
      </c>
      <c r="H15" s="14">
        <v>120245</v>
      </c>
      <c r="I15" s="14">
        <v>68008</v>
      </c>
      <c r="J15" s="12">
        <f t="shared" si="2"/>
        <v>1283240</v>
      </c>
    </row>
    <row r="16" spans="1:10" ht="18.75" customHeight="1">
      <c r="A16" s="16" t="s">
        <v>84</v>
      </c>
      <c r="B16" s="14">
        <f>+B17+B18+B19</f>
        <v>6332</v>
      </c>
      <c r="C16" s="14">
        <f aca="true" t="shared" si="5" ref="C16:I16">+C17+C18+C19</f>
        <v>5453</v>
      </c>
      <c r="D16" s="14">
        <f t="shared" si="5"/>
        <v>6620</v>
      </c>
      <c r="E16" s="14">
        <f t="shared" si="5"/>
        <v>8591</v>
      </c>
      <c r="F16" s="14">
        <f t="shared" si="5"/>
        <v>6468</v>
      </c>
      <c r="G16" s="14">
        <f t="shared" si="5"/>
        <v>9663</v>
      </c>
      <c r="H16" s="14">
        <f t="shared" si="5"/>
        <v>5131</v>
      </c>
      <c r="I16" s="14">
        <f t="shared" si="5"/>
        <v>3063</v>
      </c>
      <c r="J16" s="12">
        <f t="shared" si="2"/>
        <v>51321</v>
      </c>
    </row>
    <row r="17" spans="1:10" ht="18.75" customHeight="1">
      <c r="A17" s="15" t="s">
        <v>85</v>
      </c>
      <c r="B17" s="14">
        <v>6285</v>
      </c>
      <c r="C17" s="14">
        <v>5322</v>
      </c>
      <c r="D17" s="14">
        <v>6459</v>
      </c>
      <c r="E17" s="14">
        <v>8429</v>
      </c>
      <c r="F17" s="14">
        <v>6414</v>
      </c>
      <c r="G17" s="14">
        <v>9518</v>
      </c>
      <c r="H17" s="14">
        <v>5093</v>
      </c>
      <c r="I17" s="14">
        <v>3041</v>
      </c>
      <c r="J17" s="12">
        <f t="shared" si="2"/>
        <v>50561</v>
      </c>
    </row>
    <row r="18" spans="1:10" ht="18.75" customHeight="1">
      <c r="A18" s="15" t="s">
        <v>86</v>
      </c>
      <c r="B18" s="14">
        <v>47</v>
      </c>
      <c r="C18" s="14">
        <v>131</v>
      </c>
      <c r="D18" s="14">
        <v>161</v>
      </c>
      <c r="E18" s="14">
        <v>162</v>
      </c>
      <c r="F18" s="14">
        <v>54</v>
      </c>
      <c r="G18" s="14">
        <v>145</v>
      </c>
      <c r="H18" s="14">
        <v>38</v>
      </c>
      <c r="I18" s="14">
        <v>22</v>
      </c>
      <c r="J18" s="12">
        <f t="shared" si="2"/>
        <v>760</v>
      </c>
    </row>
    <row r="19" spans="1:10" ht="18.75" customHeight="1">
      <c r="A19" s="15" t="s">
        <v>87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2">
        <f t="shared" si="2"/>
        <v>0</v>
      </c>
    </row>
    <row r="20" spans="1:10" ht="18.75" customHeight="1">
      <c r="A20" s="17" t="s">
        <v>28</v>
      </c>
      <c r="B20" s="18">
        <f>B21+B22+B23</f>
        <v>4176740</v>
      </c>
      <c r="C20" s="18">
        <f aca="true" t="shared" si="6" ref="C20:I20">C21+C22+C23</f>
        <v>2709420</v>
      </c>
      <c r="D20" s="18">
        <f t="shared" si="6"/>
        <v>3458357</v>
      </c>
      <c r="E20" s="18">
        <f t="shared" si="6"/>
        <v>5016341</v>
      </c>
      <c r="F20" s="18">
        <f t="shared" si="6"/>
        <v>3308625</v>
      </c>
      <c r="G20" s="18">
        <f t="shared" si="6"/>
        <v>5822805</v>
      </c>
      <c r="H20" s="18">
        <f t="shared" si="6"/>
        <v>3695742</v>
      </c>
      <c r="I20" s="18">
        <f t="shared" si="6"/>
        <v>2064269</v>
      </c>
      <c r="J20" s="12">
        <f aca="true" t="shared" si="7" ref="J20:J26">SUM(B20:I20)</f>
        <v>30252299</v>
      </c>
    </row>
    <row r="21" spans="1:10" ht="18.75" customHeight="1">
      <c r="A21" s="13" t="s">
        <v>29</v>
      </c>
      <c r="B21" s="14">
        <v>2356084</v>
      </c>
      <c r="C21" s="14">
        <v>1670267</v>
      </c>
      <c r="D21" s="14">
        <v>2120855</v>
      </c>
      <c r="E21" s="14">
        <v>3097569</v>
      </c>
      <c r="F21" s="14">
        <v>2029046</v>
      </c>
      <c r="G21" s="14">
        <v>3478037</v>
      </c>
      <c r="H21" s="14">
        <v>2108061</v>
      </c>
      <c r="I21" s="14">
        <v>1172177</v>
      </c>
      <c r="J21" s="12">
        <f t="shared" si="7"/>
        <v>18032096</v>
      </c>
    </row>
    <row r="22" spans="1:10" ht="18.75" customHeight="1">
      <c r="A22" s="13" t="s">
        <v>30</v>
      </c>
      <c r="B22" s="14">
        <v>1719319</v>
      </c>
      <c r="C22" s="14">
        <v>971185</v>
      </c>
      <c r="D22" s="14">
        <v>1259301</v>
      </c>
      <c r="E22" s="14">
        <v>1797654</v>
      </c>
      <c r="F22" s="14">
        <v>1205266</v>
      </c>
      <c r="G22" s="14">
        <v>2211580</v>
      </c>
      <c r="H22" s="14">
        <v>1507361</v>
      </c>
      <c r="I22" s="14">
        <v>852841</v>
      </c>
      <c r="J22" s="12">
        <f t="shared" si="7"/>
        <v>11524507</v>
      </c>
    </row>
    <row r="23" spans="1:10" ht="18.75" customHeight="1">
      <c r="A23" s="13" t="s">
        <v>31</v>
      </c>
      <c r="B23" s="14">
        <v>101337</v>
      </c>
      <c r="C23" s="14">
        <v>67968</v>
      </c>
      <c r="D23" s="14">
        <v>78201</v>
      </c>
      <c r="E23" s="14">
        <v>121118</v>
      </c>
      <c r="F23" s="14">
        <v>74313</v>
      </c>
      <c r="G23" s="14">
        <v>133188</v>
      </c>
      <c r="H23" s="14">
        <v>80320</v>
      </c>
      <c r="I23" s="14">
        <v>39251</v>
      </c>
      <c r="J23" s="12">
        <f t="shared" si="7"/>
        <v>695696</v>
      </c>
    </row>
    <row r="24" spans="1:10" ht="18.75" customHeight="1">
      <c r="A24" s="17" t="s">
        <v>32</v>
      </c>
      <c r="B24" s="14">
        <f>B25+B26</f>
        <v>1396970</v>
      </c>
      <c r="C24" s="14">
        <f aca="true" t="shared" si="8" ref="C24:I24">C25+C26</f>
        <v>1157791</v>
      </c>
      <c r="D24" s="14">
        <f t="shared" si="8"/>
        <v>1782712</v>
      </c>
      <c r="E24" s="14">
        <f t="shared" si="8"/>
        <v>2434125</v>
      </c>
      <c r="F24" s="14">
        <f t="shared" si="8"/>
        <v>1340361</v>
      </c>
      <c r="G24" s="14">
        <f t="shared" si="8"/>
        <v>1865825</v>
      </c>
      <c r="H24" s="14">
        <f t="shared" si="8"/>
        <v>846096</v>
      </c>
      <c r="I24" s="14">
        <f t="shared" si="8"/>
        <v>416510</v>
      </c>
      <c r="J24" s="12">
        <f t="shared" si="7"/>
        <v>11240390</v>
      </c>
    </row>
    <row r="25" spans="1:10" ht="18.75" customHeight="1">
      <c r="A25" s="13" t="s">
        <v>33</v>
      </c>
      <c r="B25" s="14">
        <v>894062</v>
      </c>
      <c r="C25" s="14">
        <v>740989</v>
      </c>
      <c r="D25" s="14">
        <v>1140933</v>
      </c>
      <c r="E25" s="14">
        <v>1557840</v>
      </c>
      <c r="F25" s="14">
        <v>857831</v>
      </c>
      <c r="G25" s="14">
        <v>1194127</v>
      </c>
      <c r="H25" s="14">
        <v>541502</v>
      </c>
      <c r="I25" s="14">
        <v>266566</v>
      </c>
      <c r="J25" s="12">
        <f t="shared" si="7"/>
        <v>7193850</v>
      </c>
    </row>
    <row r="26" spans="1:10" ht="18.75" customHeight="1">
      <c r="A26" s="13" t="s">
        <v>34</v>
      </c>
      <c r="B26" s="14">
        <v>502908</v>
      </c>
      <c r="C26" s="14">
        <v>416802</v>
      </c>
      <c r="D26" s="14">
        <v>641779</v>
      </c>
      <c r="E26" s="14">
        <v>876285</v>
      </c>
      <c r="F26" s="14">
        <v>482530</v>
      </c>
      <c r="G26" s="14">
        <v>671698</v>
      </c>
      <c r="H26" s="14">
        <v>304594</v>
      </c>
      <c r="I26" s="14">
        <v>149944</v>
      </c>
      <c r="J26" s="12">
        <f t="shared" si="7"/>
        <v>4046540</v>
      </c>
    </row>
    <row r="27" spans="1:10" ht="14.25" customHeight="1">
      <c r="A27" s="2"/>
      <c r="B27" s="19"/>
      <c r="C27" s="19"/>
      <c r="D27" s="19"/>
      <c r="E27" s="19"/>
      <c r="F27" s="19"/>
      <c r="G27" s="19"/>
      <c r="H27" s="19"/>
      <c r="I27" s="19"/>
      <c r="J27" s="20"/>
    </row>
    <row r="28" spans="1:10" ht="18.75" customHeight="1">
      <c r="A28" s="2" t="s">
        <v>88</v>
      </c>
      <c r="B28" s="21"/>
      <c r="C28" s="21"/>
      <c r="D28" s="21"/>
      <c r="E28" s="21"/>
      <c r="F28" s="21"/>
      <c r="G28" s="21"/>
      <c r="H28" s="21"/>
      <c r="I28" s="21"/>
      <c r="J28" s="21"/>
    </row>
    <row r="29" spans="1:10" ht="18.75" customHeight="1">
      <c r="A29" s="17" t="s">
        <v>35</v>
      </c>
      <c r="B29" s="22">
        <v>0.9896</v>
      </c>
      <c r="C29" s="22">
        <v>0.9919</v>
      </c>
      <c r="D29" s="22">
        <v>1</v>
      </c>
      <c r="E29" s="22">
        <v>1</v>
      </c>
      <c r="F29" s="22">
        <v>1</v>
      </c>
      <c r="G29" s="22">
        <v>1</v>
      </c>
      <c r="H29" s="22">
        <v>0.9578</v>
      </c>
      <c r="I29" s="22">
        <v>0.9989</v>
      </c>
      <c r="J29" s="21"/>
    </row>
    <row r="30" spans="1:10" ht="18.75" customHeight="1">
      <c r="A30" s="17" t="s">
        <v>36</v>
      </c>
      <c r="B30" s="23">
        <v>0.81</v>
      </c>
      <c r="C30" s="23">
        <v>0.7268</v>
      </c>
      <c r="D30" s="23">
        <v>0.7795</v>
      </c>
      <c r="E30" s="23">
        <v>0.7645</v>
      </c>
      <c r="F30" s="23">
        <v>0.7208</v>
      </c>
      <c r="G30" s="23">
        <v>0.709</v>
      </c>
      <c r="H30" s="23">
        <v>0.6424</v>
      </c>
      <c r="I30" s="24">
        <v>0.8414</v>
      </c>
      <c r="J30" s="14"/>
    </row>
    <row r="31" spans="1:10" ht="14.2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</row>
    <row r="32" spans="1:10" ht="18.75" customHeight="1">
      <c r="A32" s="2" t="s">
        <v>89</v>
      </c>
      <c r="B32" s="23">
        <f>(((+B$8+B$20)*B$29)+(B$24*B$30))/B$7</f>
        <v>0.9694821073415337</v>
      </c>
      <c r="C32" s="23">
        <f aca="true" t="shared" si="9" ref="C32:I32">(((+C$8+C$20)*C$29)+(C$24*C$30))/C$7</f>
        <v>0.9588668563579383</v>
      </c>
      <c r="D32" s="23">
        <f>(((+D$8+D$20)*D$29)+(D$24*D$30))/D$7</f>
        <v>0.9722703446722941</v>
      </c>
      <c r="E32" s="23">
        <f t="shared" si="9"/>
        <v>0.9679697738425346</v>
      </c>
      <c r="F32" s="23">
        <f t="shared" si="9"/>
        <v>0.9652998636116946</v>
      </c>
      <c r="G32" s="23">
        <f t="shared" si="9"/>
        <v>0.9701737113070764</v>
      </c>
      <c r="H32" s="23">
        <f t="shared" si="9"/>
        <v>0.9303955434624551</v>
      </c>
      <c r="I32" s="23">
        <f t="shared" si="9"/>
        <v>0.9883672180828987</v>
      </c>
      <c r="J32" s="21"/>
    </row>
    <row r="33" spans="1:10" ht="14.25" customHeight="1">
      <c r="A33" s="17"/>
      <c r="B33" s="26"/>
      <c r="C33" s="26"/>
      <c r="D33" s="26"/>
      <c r="E33" s="26"/>
      <c r="F33" s="26"/>
      <c r="G33" s="26"/>
      <c r="H33" s="26"/>
      <c r="I33" s="26"/>
      <c r="J33" s="21"/>
    </row>
    <row r="34" spans="1:10" ht="18.75" customHeight="1">
      <c r="A34" s="2" t="s">
        <v>37</v>
      </c>
      <c r="B34" s="27">
        <v>1.5644</v>
      </c>
      <c r="C34" s="27">
        <v>1.5382</v>
      </c>
      <c r="D34" s="27">
        <v>1.554</v>
      </c>
      <c r="E34" s="27">
        <v>1.5532</v>
      </c>
      <c r="F34" s="27">
        <v>1.5116</v>
      </c>
      <c r="G34" s="27">
        <v>1.5844</v>
      </c>
      <c r="H34" s="27">
        <v>1.8156</v>
      </c>
      <c r="I34" s="27">
        <v>1.9205</v>
      </c>
      <c r="J34" s="14"/>
    </row>
    <row r="35" spans="1:10" ht="18.75" customHeight="1">
      <c r="A35" s="17" t="s">
        <v>90</v>
      </c>
      <c r="B35" s="27">
        <f>B32*B34</f>
        <v>1.5166578087250955</v>
      </c>
      <c r="C35" s="27">
        <f aca="true" t="shared" si="10" ref="C35:I35">C32*C34</f>
        <v>1.4749289984497806</v>
      </c>
      <c r="D35" s="27">
        <f t="shared" si="10"/>
        <v>1.5109081156207451</v>
      </c>
      <c r="E35" s="27">
        <f t="shared" si="10"/>
        <v>1.5034506527322247</v>
      </c>
      <c r="F35" s="27">
        <f t="shared" si="10"/>
        <v>1.4591472738354376</v>
      </c>
      <c r="G35" s="27">
        <f t="shared" si="10"/>
        <v>1.537143228194932</v>
      </c>
      <c r="H35" s="27">
        <f t="shared" si="10"/>
        <v>1.6892261487104336</v>
      </c>
      <c r="I35" s="27">
        <f t="shared" si="10"/>
        <v>1.8981592423282072</v>
      </c>
      <c r="J35" s="14"/>
    </row>
    <row r="36" spans="1:10" ht="14.25" customHeight="1">
      <c r="A36" s="17"/>
      <c r="B36" s="27"/>
      <c r="C36" s="27"/>
      <c r="D36" s="27"/>
      <c r="E36" s="27"/>
      <c r="F36" s="27"/>
      <c r="G36" s="27"/>
      <c r="H36" s="27"/>
      <c r="I36" s="27"/>
      <c r="J36" s="28"/>
    </row>
    <row r="37" spans="1:10" ht="18.75" customHeight="1">
      <c r="A37" s="2" t="s">
        <v>91</v>
      </c>
      <c r="B37" s="20">
        <v>15689.17</v>
      </c>
      <c r="C37" s="20">
        <v>12865.93</v>
      </c>
      <c r="D37" s="20">
        <v>17437.73</v>
      </c>
      <c r="E37" s="20">
        <v>22948.08</v>
      </c>
      <c r="F37" s="20">
        <v>17550.01</v>
      </c>
      <c r="G37" s="20">
        <v>22748.21</v>
      </c>
      <c r="H37" s="20">
        <v>13339.31</v>
      </c>
      <c r="I37" s="20">
        <v>13271.59</v>
      </c>
      <c r="J37" s="21">
        <f>SUM(B37:I37)</f>
        <v>135850.03</v>
      </c>
    </row>
    <row r="38" spans="1:10" ht="18.75" customHeight="1">
      <c r="A38" s="17" t="s">
        <v>38</v>
      </c>
      <c r="B38" s="14">
        <v>747</v>
      </c>
      <c r="C38" s="14">
        <v>564</v>
      </c>
      <c r="D38" s="14">
        <v>791</v>
      </c>
      <c r="E38" s="14">
        <v>1042</v>
      </c>
      <c r="F38" s="14">
        <v>618</v>
      </c>
      <c r="G38" s="14">
        <v>1092</v>
      </c>
      <c r="H38" s="14">
        <v>591</v>
      </c>
      <c r="I38" s="14">
        <v>466</v>
      </c>
      <c r="J38" s="21">
        <f>SUM(B38:I38)</f>
        <v>5911</v>
      </c>
    </row>
    <row r="39" spans="1:10" ht="18.75" customHeight="1">
      <c r="A39" s="17" t="s">
        <v>39</v>
      </c>
      <c r="B39" s="20">
        <v>21.00290495314592</v>
      </c>
      <c r="C39" s="20">
        <v>22.811932624113474</v>
      </c>
      <c r="D39" s="20">
        <v>22.045170670037926</v>
      </c>
      <c r="E39" s="20">
        <v>22.023109404990404</v>
      </c>
      <c r="F39" s="20">
        <v>28.398074433656955</v>
      </c>
      <c r="G39" s="20">
        <v>20.831694139194138</v>
      </c>
      <c r="H39" s="20">
        <v>22.570744500846022</v>
      </c>
      <c r="I39" s="20">
        <v>28.47980686695279</v>
      </c>
      <c r="J39" s="21">
        <f>SUM(B39:I39)</f>
        <v>188.16343759293764</v>
      </c>
    </row>
    <row r="40" spans="1:10" ht="14.25" customHeight="1">
      <c r="A40" s="53"/>
      <c r="B40" s="21"/>
      <c r="C40" s="21"/>
      <c r="D40" s="21"/>
      <c r="E40" s="21"/>
      <c r="F40" s="21"/>
      <c r="G40" s="21"/>
      <c r="H40" s="21"/>
      <c r="I40" s="21"/>
      <c r="J40" s="21"/>
    </row>
    <row r="41" spans="1:10" ht="18.75" customHeight="1">
      <c r="A41" s="29" t="s">
        <v>40</v>
      </c>
      <c r="B41" s="30">
        <f>+B42+B43</f>
        <v>18930348.81</v>
      </c>
      <c r="C41" s="30">
        <f aca="true" t="shared" si="11" ref="C41:I41">+C42+C43</f>
        <v>13717299.97</v>
      </c>
      <c r="D41" s="30">
        <f t="shared" si="11"/>
        <v>21435657.169999998</v>
      </c>
      <c r="E41" s="30">
        <f t="shared" si="11"/>
        <v>26929804.48999999</v>
      </c>
      <c r="F41" s="30">
        <f t="shared" si="11"/>
        <v>15753941.209999999</v>
      </c>
      <c r="G41" s="30">
        <f t="shared" si="11"/>
        <v>28004765.21</v>
      </c>
      <c r="H41" s="30">
        <f t="shared" si="11"/>
        <v>16462658.660000006</v>
      </c>
      <c r="I41" s="30">
        <f t="shared" si="11"/>
        <v>11835396.480000002</v>
      </c>
      <c r="J41" s="30">
        <f>SUM(B41:I41)</f>
        <v>153069871.99999997</v>
      </c>
    </row>
    <row r="42" spans="1:10" ht="18.75" customHeight="1">
      <c r="A42" s="17" t="s">
        <v>92</v>
      </c>
      <c r="B42" s="20">
        <v>18914659.639999997</v>
      </c>
      <c r="C42" s="20">
        <v>13704434.040000001</v>
      </c>
      <c r="D42" s="20">
        <v>21418219.439999998</v>
      </c>
      <c r="E42" s="20">
        <v>26906856.409999993</v>
      </c>
      <c r="F42" s="20">
        <v>15736391.2</v>
      </c>
      <c r="G42" s="20">
        <v>27982017</v>
      </c>
      <c r="H42" s="20">
        <v>16449319.350000005</v>
      </c>
      <c r="I42" s="20">
        <v>11822124.890000002</v>
      </c>
      <c r="J42" s="31">
        <f>SUM(B42:I42)</f>
        <v>152934021.97</v>
      </c>
    </row>
    <row r="43" spans="1:10" ht="18.75" customHeight="1">
      <c r="A43" s="17" t="s">
        <v>41</v>
      </c>
      <c r="B43" s="21">
        <f>+B37</f>
        <v>15689.17</v>
      </c>
      <c r="C43" s="21">
        <f aca="true" t="shared" si="12" ref="C43:I43">+C37</f>
        <v>12865.93</v>
      </c>
      <c r="D43" s="21">
        <f t="shared" si="12"/>
        <v>17437.73</v>
      </c>
      <c r="E43" s="21">
        <f t="shared" si="12"/>
        <v>22948.08</v>
      </c>
      <c r="F43" s="21">
        <f t="shared" si="12"/>
        <v>17550.01</v>
      </c>
      <c r="G43" s="21">
        <f t="shared" si="12"/>
        <v>22748.21</v>
      </c>
      <c r="H43" s="21">
        <f t="shared" si="12"/>
        <v>13339.31</v>
      </c>
      <c r="I43" s="21">
        <f t="shared" si="12"/>
        <v>13271.59</v>
      </c>
      <c r="J43" s="21">
        <f>SUM(B43:I43)</f>
        <v>135850.03</v>
      </c>
    </row>
    <row r="44" spans="1:10" ht="14.25" customHeight="1">
      <c r="A44" s="2"/>
      <c r="B44" s="51"/>
      <c r="C44" s="51"/>
      <c r="D44" s="51"/>
      <c r="E44" s="51"/>
      <c r="F44" s="51"/>
      <c r="G44" s="51"/>
      <c r="H44" s="51"/>
      <c r="I44" s="51"/>
      <c r="J44" s="28"/>
    </row>
    <row r="45" spans="1:10" ht="18.75" customHeight="1">
      <c r="A45" s="2" t="s">
        <v>93</v>
      </c>
      <c r="B45" s="32">
        <f>+B46+B49+B55</f>
        <v>-3362821.3</v>
      </c>
      <c r="C45" s="32">
        <f aca="true" t="shared" si="13" ref="C45:I45">+C46+C49+C55</f>
        <v>-3119067.15</v>
      </c>
      <c r="D45" s="32">
        <f t="shared" si="13"/>
        <v>-3623473.06</v>
      </c>
      <c r="E45" s="32">
        <f t="shared" si="13"/>
        <v>-4066955.8600000003</v>
      </c>
      <c r="F45" s="32">
        <f t="shared" si="13"/>
        <v>-3180044.6599999997</v>
      </c>
      <c r="G45" s="32">
        <f t="shared" si="13"/>
        <v>-4637879.05</v>
      </c>
      <c r="H45" s="32">
        <f t="shared" si="13"/>
        <v>-2301126.5599999996</v>
      </c>
      <c r="I45" s="32">
        <f t="shared" si="13"/>
        <v>-2009000.8</v>
      </c>
      <c r="J45" s="32">
        <f>+J46+J49+J55</f>
        <v>-26300368.439999998</v>
      </c>
    </row>
    <row r="46" spans="1:10" ht="18.75" customHeight="1">
      <c r="A46" s="17" t="s">
        <v>42</v>
      </c>
      <c r="B46" s="33">
        <f>B47+B48</f>
        <v>-3028428</v>
      </c>
      <c r="C46" s="33">
        <f aca="true" t="shared" si="14" ref="C46:I46">C47+C48</f>
        <v>-2817144</v>
      </c>
      <c r="D46" s="33">
        <f t="shared" si="14"/>
        <v>-3310140</v>
      </c>
      <c r="E46" s="33">
        <f t="shared" si="14"/>
        <v>-3797940</v>
      </c>
      <c r="F46" s="33">
        <f t="shared" si="14"/>
        <v>-3075795</v>
      </c>
      <c r="G46" s="33">
        <f t="shared" si="14"/>
        <v>-3944283</v>
      </c>
      <c r="H46" s="33">
        <f t="shared" si="14"/>
        <v>-1801965</v>
      </c>
      <c r="I46" s="33">
        <f t="shared" si="14"/>
        <v>-1840851</v>
      </c>
      <c r="J46" s="32">
        <f>SUM(B46:I46)</f>
        <v>-23616546</v>
      </c>
    </row>
    <row r="47" spans="1:10" ht="18.75" customHeight="1">
      <c r="A47" s="13" t="s">
        <v>67</v>
      </c>
      <c r="B47" s="20">
        <v>-3028428</v>
      </c>
      <c r="C47" s="20">
        <v>-2817144</v>
      </c>
      <c r="D47" s="20">
        <v>-3312276</v>
      </c>
      <c r="E47" s="20">
        <v>-3797940</v>
      </c>
      <c r="F47" s="20">
        <v>-3076944</v>
      </c>
      <c r="G47" s="20">
        <v>-3945351</v>
      </c>
      <c r="H47" s="20">
        <v>-1804194</v>
      </c>
      <c r="I47" s="20">
        <v>-1840851</v>
      </c>
      <c r="J47" s="32">
        <f>SUM(B47:I47)</f>
        <v>-23623128</v>
      </c>
    </row>
    <row r="48" spans="1:10" ht="18.75" customHeight="1">
      <c r="A48" s="13" t="s">
        <v>66</v>
      </c>
      <c r="B48" s="20">
        <v>0</v>
      </c>
      <c r="C48" s="20">
        <v>0</v>
      </c>
      <c r="D48" s="20">
        <v>2136</v>
      </c>
      <c r="E48" s="20">
        <v>0</v>
      </c>
      <c r="F48" s="20">
        <v>1149</v>
      </c>
      <c r="G48" s="20">
        <v>1068</v>
      </c>
      <c r="H48" s="20">
        <v>2229</v>
      </c>
      <c r="I48" s="20">
        <v>0</v>
      </c>
      <c r="J48" s="32">
        <f>SUM(B48:I48)</f>
        <v>6582</v>
      </c>
    </row>
    <row r="49" spans="1:12" ht="18.75" customHeight="1">
      <c r="A49" s="17" t="s">
        <v>43</v>
      </c>
      <c r="B49" s="33">
        <f>SUM(B50:B54)</f>
        <v>-456900.2799999999</v>
      </c>
      <c r="C49" s="33">
        <f aca="true" t="shared" si="15" ref="C49:I49">SUM(C50:C54)</f>
        <v>-420232.81000000006</v>
      </c>
      <c r="D49" s="33">
        <f t="shared" si="15"/>
        <v>-432954.39999999997</v>
      </c>
      <c r="E49" s="33">
        <f t="shared" si="15"/>
        <v>-547169.1599999999</v>
      </c>
      <c r="F49" s="33">
        <f t="shared" si="15"/>
        <v>-209407.06999999995</v>
      </c>
      <c r="G49" s="33">
        <f t="shared" si="15"/>
        <v>-862375.4200000003</v>
      </c>
      <c r="H49" s="33">
        <f t="shared" si="15"/>
        <v>-639986.2599999999</v>
      </c>
      <c r="I49" s="33">
        <f t="shared" si="15"/>
        <v>-207689.64</v>
      </c>
      <c r="J49" s="33">
        <f>SUM(J50:J54)</f>
        <v>-3776715.0399999996</v>
      </c>
      <c r="L49" s="43"/>
    </row>
    <row r="50" spans="1:10" ht="18.75" customHeight="1">
      <c r="A50" s="13" t="s">
        <v>60</v>
      </c>
      <c r="B50" s="20">
        <v>-428070.17999999993</v>
      </c>
      <c r="C50" s="20">
        <v>-399240.8300000001</v>
      </c>
      <c r="D50" s="20">
        <v>-432415.19999999995</v>
      </c>
      <c r="E50" s="20">
        <v>-543538.8799999999</v>
      </c>
      <c r="F50" s="20">
        <v>-200511.79999999993</v>
      </c>
      <c r="G50" s="20">
        <v>-831333.2900000003</v>
      </c>
      <c r="H50" s="20">
        <v>-632999.9299999999</v>
      </c>
      <c r="I50" s="20">
        <v>-207285.24000000002</v>
      </c>
      <c r="J50" s="28">
        <f aca="true" t="shared" si="16" ref="J50:J55">SUM(B50:I50)</f>
        <v>-3675395.3499999996</v>
      </c>
    </row>
    <row r="51" spans="1:12" ht="18.75" customHeight="1">
      <c r="A51" s="13" t="s">
        <v>61</v>
      </c>
      <c r="B51" s="20">
        <v>-378</v>
      </c>
      <c r="C51" s="20">
        <v>-1080</v>
      </c>
      <c r="D51" s="20">
        <v>0</v>
      </c>
      <c r="E51" s="20">
        <v>0</v>
      </c>
      <c r="F51" s="20">
        <v>0</v>
      </c>
      <c r="G51" s="20">
        <v>-945</v>
      </c>
      <c r="H51" s="20">
        <v>-756</v>
      </c>
      <c r="I51" s="20">
        <v>0</v>
      </c>
      <c r="J51" s="28">
        <f t="shared" si="16"/>
        <v>-3159</v>
      </c>
      <c r="L51" s="52"/>
    </row>
    <row r="52" spans="1:12" ht="18.75" customHeight="1">
      <c r="A52" s="13" t="s">
        <v>62</v>
      </c>
      <c r="B52" s="20">
        <v>-26000</v>
      </c>
      <c r="C52" s="20">
        <v>-18000</v>
      </c>
      <c r="D52" s="20">
        <v>0</v>
      </c>
      <c r="E52" s="20">
        <v>-3000</v>
      </c>
      <c r="F52" s="20">
        <v>-8000</v>
      </c>
      <c r="G52" s="20">
        <v>-25000</v>
      </c>
      <c r="H52" s="20">
        <v>-6000</v>
      </c>
      <c r="I52" s="20">
        <v>0</v>
      </c>
      <c r="J52" s="28">
        <f t="shared" si="16"/>
        <v>-86000</v>
      </c>
      <c r="L52" s="43"/>
    </row>
    <row r="53" spans="1:12" ht="18.75" customHeight="1">
      <c r="A53" s="13" t="s">
        <v>63</v>
      </c>
      <c r="B53" s="20">
        <v>-2452.1</v>
      </c>
      <c r="C53" s="20">
        <v>-1911.98</v>
      </c>
      <c r="D53" s="20">
        <v>0</v>
      </c>
      <c r="E53" s="20">
        <v>-225.88</v>
      </c>
      <c r="F53" s="20">
        <v>-625.67</v>
      </c>
      <c r="G53" s="20">
        <v>-2401.13</v>
      </c>
      <c r="H53" s="20">
        <v>-230.33</v>
      </c>
      <c r="I53" s="20">
        <v>0</v>
      </c>
      <c r="J53" s="21">
        <f t="shared" si="16"/>
        <v>-7847.09</v>
      </c>
      <c r="L53" s="52"/>
    </row>
    <row r="54" spans="1:10" ht="18.75" customHeight="1">
      <c r="A54" s="13" t="s">
        <v>64</v>
      </c>
      <c r="B54" s="20">
        <v>0</v>
      </c>
      <c r="C54" s="20">
        <v>0</v>
      </c>
      <c r="D54" s="20">
        <v>-539.2</v>
      </c>
      <c r="E54" s="20">
        <v>-404.4</v>
      </c>
      <c r="F54" s="20">
        <v>-269.6</v>
      </c>
      <c r="G54" s="20">
        <v>-2696</v>
      </c>
      <c r="H54" s="20">
        <v>0</v>
      </c>
      <c r="I54" s="20">
        <v>-404.4</v>
      </c>
      <c r="J54" s="28">
        <f t="shared" si="16"/>
        <v>-4313.599999999999</v>
      </c>
    </row>
    <row r="55" spans="1:10" ht="18.75" customHeight="1">
      <c r="A55" s="17" t="s">
        <v>95</v>
      </c>
      <c r="B55" s="20">
        <v>122506.98000000001</v>
      </c>
      <c r="C55" s="20">
        <v>118309.66</v>
      </c>
      <c r="D55" s="20">
        <v>119621.34</v>
      </c>
      <c r="E55" s="20">
        <v>278153.3</v>
      </c>
      <c r="F55" s="20">
        <v>105157.41</v>
      </c>
      <c r="G55" s="20">
        <v>168779.37</v>
      </c>
      <c r="H55" s="20">
        <v>140824.7</v>
      </c>
      <c r="I55" s="20">
        <v>39539.84</v>
      </c>
      <c r="J55" s="28">
        <f t="shared" si="16"/>
        <v>1092892.6</v>
      </c>
    </row>
    <row r="56" spans="1:10" ht="14.25" customHeight="1">
      <c r="A56" s="39"/>
      <c r="B56" s="28"/>
      <c r="C56" s="28"/>
      <c r="D56" s="28"/>
      <c r="E56" s="28"/>
      <c r="F56" s="28"/>
      <c r="G56" s="28"/>
      <c r="H56" s="28"/>
      <c r="I56" s="28"/>
      <c r="J56" s="28"/>
    </row>
    <row r="57" spans="1:10" ht="18.75" customHeight="1">
      <c r="A57" s="2" t="s">
        <v>44</v>
      </c>
      <c r="B57" s="35">
        <v>15567527.51</v>
      </c>
      <c r="C57" s="35">
        <v>10598232.82</v>
      </c>
      <c r="D57" s="35">
        <v>17812184.110000003</v>
      </c>
      <c r="E57" s="35">
        <v>22862848.629999995</v>
      </c>
      <c r="F57" s="35">
        <v>12573896.549999999</v>
      </c>
      <c r="G57" s="35">
        <v>23366886.16</v>
      </c>
      <c r="H57" s="35">
        <v>14161532.100000003</v>
      </c>
      <c r="I57" s="35">
        <v>9826395.68</v>
      </c>
      <c r="J57" s="35">
        <f>SUM(B57:I57)</f>
        <v>126769503.56</v>
      </c>
    </row>
    <row r="58" spans="1:10" ht="15.75">
      <c r="A58" s="44"/>
      <c r="B58" s="42"/>
      <c r="C58" s="42"/>
      <c r="D58" s="42"/>
      <c r="E58" s="42"/>
      <c r="F58" s="42"/>
      <c r="G58" s="42"/>
      <c r="H58" s="42"/>
      <c r="I58" s="42"/>
      <c r="J58" s="42"/>
    </row>
    <row r="59" spans="1:10" ht="14.25">
      <c r="A59" s="34"/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17.25" customHeight="1">
      <c r="A60" s="38" t="s">
        <v>45</v>
      </c>
      <c r="B60" s="36">
        <v>0</v>
      </c>
      <c r="C60" s="36">
        <v>0</v>
      </c>
      <c r="D60" s="36">
        <v>0</v>
      </c>
      <c r="E60" s="36">
        <v>0</v>
      </c>
      <c r="F60" s="36">
        <v>0</v>
      </c>
      <c r="G60" s="36">
        <v>0</v>
      </c>
      <c r="H60" s="36">
        <v>0</v>
      </c>
      <c r="I60" s="36">
        <v>0</v>
      </c>
      <c r="J60" s="35">
        <f>SUM(J61:J75)</f>
        <v>126769503.64000002</v>
      </c>
    </row>
    <row r="61" spans="1:10" ht="17.25" customHeight="1">
      <c r="A61" s="39" t="s">
        <v>46</v>
      </c>
      <c r="B61" s="40">
        <v>2702026.34</v>
      </c>
      <c r="C61" s="40">
        <v>2524989.44</v>
      </c>
      <c r="D61" s="36">
        <v>0</v>
      </c>
      <c r="E61" s="36">
        <v>0</v>
      </c>
      <c r="F61" s="36">
        <v>0</v>
      </c>
      <c r="G61" s="36">
        <v>0</v>
      </c>
      <c r="H61" s="36">
        <v>0</v>
      </c>
      <c r="I61" s="36">
        <v>0</v>
      </c>
      <c r="J61" s="35">
        <f>SUM(B61:I61)</f>
        <v>5227015.779999999</v>
      </c>
    </row>
    <row r="62" spans="1:10" ht="17.25" customHeight="1">
      <c r="A62" s="39" t="s">
        <v>52</v>
      </c>
      <c r="B62" s="40">
        <v>10299219.530000003</v>
      </c>
      <c r="C62" s="40">
        <v>6661541.840000001</v>
      </c>
      <c r="D62" s="36">
        <v>0</v>
      </c>
      <c r="E62" s="40">
        <v>6994263.220000002</v>
      </c>
      <c r="F62" s="36">
        <v>0</v>
      </c>
      <c r="G62" s="36">
        <v>0</v>
      </c>
      <c r="H62" s="36">
        <v>0</v>
      </c>
      <c r="I62" s="36">
        <v>0</v>
      </c>
      <c r="J62" s="35">
        <f aca="true" t="shared" si="17" ref="J62:J74">SUM(B62:I62)</f>
        <v>23955024.590000007</v>
      </c>
    </row>
    <row r="63" spans="1:10" ht="17.25" customHeight="1">
      <c r="A63" s="39" t="s">
        <v>53</v>
      </c>
      <c r="B63" s="36">
        <v>0</v>
      </c>
      <c r="C63" s="36">
        <v>0</v>
      </c>
      <c r="D63" s="40">
        <v>3783601.0100000007</v>
      </c>
      <c r="E63" s="36">
        <v>0</v>
      </c>
      <c r="F63" s="36">
        <v>0</v>
      </c>
      <c r="G63" s="36">
        <v>0</v>
      </c>
      <c r="H63" s="36">
        <v>0</v>
      </c>
      <c r="I63" s="36">
        <v>0</v>
      </c>
      <c r="J63" s="33">
        <f t="shared" si="17"/>
        <v>3783601.0100000007</v>
      </c>
    </row>
    <row r="64" spans="1:10" ht="17.25" customHeight="1">
      <c r="A64" s="39" t="s">
        <v>54</v>
      </c>
      <c r="B64" s="36">
        <v>0</v>
      </c>
      <c r="C64" s="36">
        <v>0</v>
      </c>
      <c r="D64" s="40">
        <v>4568666.750000001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35">
        <f t="shared" si="17"/>
        <v>4568666.750000001</v>
      </c>
    </row>
    <row r="65" spans="1:10" ht="17.25" customHeight="1">
      <c r="A65" s="39" t="s">
        <v>55</v>
      </c>
      <c r="B65" s="36">
        <v>0</v>
      </c>
      <c r="C65" s="36">
        <v>0</v>
      </c>
      <c r="D65" s="40">
        <v>1540598.1900000004</v>
      </c>
      <c r="E65" s="36">
        <v>0</v>
      </c>
      <c r="F65" s="36">
        <v>0</v>
      </c>
      <c r="G65" s="36">
        <v>0</v>
      </c>
      <c r="H65" s="36">
        <v>0</v>
      </c>
      <c r="I65" s="36">
        <v>0</v>
      </c>
      <c r="J65" s="33">
        <f t="shared" si="17"/>
        <v>1540598.1900000004</v>
      </c>
    </row>
    <row r="66" spans="1:10" ht="17.25" customHeight="1">
      <c r="A66" s="39" t="s">
        <v>56</v>
      </c>
      <c r="B66" s="36">
        <v>0</v>
      </c>
      <c r="C66" s="36">
        <v>0</v>
      </c>
      <c r="D66" s="40">
        <v>1153444.0599999998</v>
      </c>
      <c r="E66" s="36">
        <v>0</v>
      </c>
      <c r="F66" s="40">
        <v>1891059.6700000004</v>
      </c>
      <c r="G66" s="36">
        <v>0</v>
      </c>
      <c r="H66" s="36">
        <v>0</v>
      </c>
      <c r="I66" s="36">
        <v>0</v>
      </c>
      <c r="J66" s="35">
        <f t="shared" si="17"/>
        <v>3044503.7300000004</v>
      </c>
    </row>
    <row r="67" spans="1:10" ht="17.25" customHeight="1">
      <c r="A67" s="39" t="s">
        <v>57</v>
      </c>
      <c r="B67" s="36">
        <v>0</v>
      </c>
      <c r="C67" s="36">
        <v>0</v>
      </c>
      <c r="D67" s="36">
        <v>0</v>
      </c>
      <c r="E67" s="40">
        <v>4358372.339999999</v>
      </c>
      <c r="F67" s="36">
        <v>0</v>
      </c>
      <c r="G67" s="36">
        <v>0</v>
      </c>
      <c r="H67" s="36">
        <v>0</v>
      </c>
      <c r="I67" s="36">
        <v>0</v>
      </c>
      <c r="J67" s="35">
        <f t="shared" si="17"/>
        <v>4358372.339999999</v>
      </c>
    </row>
    <row r="68" spans="1:10" ht="17.25" customHeight="1">
      <c r="A68" s="39" t="s">
        <v>58</v>
      </c>
      <c r="B68" s="36">
        <v>0</v>
      </c>
      <c r="C68" s="36">
        <v>0</v>
      </c>
      <c r="D68" s="36">
        <v>0</v>
      </c>
      <c r="E68" s="40">
        <v>2792527.1800000006</v>
      </c>
      <c r="F68" s="36">
        <v>0</v>
      </c>
      <c r="G68" s="36">
        <v>0</v>
      </c>
      <c r="H68" s="36">
        <v>0</v>
      </c>
      <c r="I68" s="36">
        <v>0</v>
      </c>
      <c r="J68" s="35">
        <f t="shared" si="17"/>
        <v>2792527.1800000006</v>
      </c>
    </row>
    <row r="69" spans="1:10" ht="17.25" customHeight="1">
      <c r="A69" s="39" t="s">
        <v>59</v>
      </c>
      <c r="B69" s="36">
        <v>0</v>
      </c>
      <c r="C69" s="36">
        <v>0</v>
      </c>
      <c r="D69" s="36">
        <v>0</v>
      </c>
      <c r="E69" s="40">
        <v>457077.79</v>
      </c>
      <c r="F69" s="36">
        <v>0</v>
      </c>
      <c r="G69" s="36">
        <v>0</v>
      </c>
      <c r="H69" s="36">
        <v>0</v>
      </c>
      <c r="I69" s="36">
        <v>0</v>
      </c>
      <c r="J69" s="33">
        <f t="shared" si="17"/>
        <v>457077.79</v>
      </c>
    </row>
    <row r="70" spans="1:10" ht="17.25" customHeight="1">
      <c r="A70" s="39" t="s">
        <v>47</v>
      </c>
      <c r="B70" s="36">
        <v>0</v>
      </c>
      <c r="C70" s="36">
        <v>0</v>
      </c>
      <c r="D70" s="36">
        <v>0</v>
      </c>
      <c r="E70" s="36">
        <v>0</v>
      </c>
      <c r="F70" s="40">
        <v>7899660.149999999</v>
      </c>
      <c r="G70" s="36">
        <v>0</v>
      </c>
      <c r="H70" s="36">
        <v>0</v>
      </c>
      <c r="I70" s="36">
        <v>0</v>
      </c>
      <c r="J70" s="35">
        <f t="shared" si="17"/>
        <v>7899660.149999999</v>
      </c>
    </row>
    <row r="71" spans="1:10" ht="17.25" customHeight="1">
      <c r="A71" s="39" t="s">
        <v>48</v>
      </c>
      <c r="B71" s="36">
        <v>0</v>
      </c>
      <c r="C71" s="36">
        <v>0</v>
      </c>
      <c r="D71" s="36">
        <v>0</v>
      </c>
      <c r="E71" s="36">
        <v>0</v>
      </c>
      <c r="F71" s="36">
        <v>0</v>
      </c>
      <c r="G71" s="40">
        <v>8210315.069999998</v>
      </c>
      <c r="H71" s="40">
        <v>9306632.63</v>
      </c>
      <c r="I71" s="36">
        <v>0</v>
      </c>
      <c r="J71" s="33">
        <f t="shared" si="17"/>
        <v>17516947.7</v>
      </c>
    </row>
    <row r="72" spans="1:10" ht="17.25" customHeight="1">
      <c r="A72" s="39" t="s">
        <v>49</v>
      </c>
      <c r="B72" s="36">
        <v>0</v>
      </c>
      <c r="C72" s="36">
        <v>0</v>
      </c>
      <c r="D72" s="36">
        <v>0</v>
      </c>
      <c r="E72" s="36">
        <v>0</v>
      </c>
      <c r="F72" s="36">
        <v>0</v>
      </c>
      <c r="G72" s="40">
        <v>7954159.359999999</v>
      </c>
      <c r="H72" s="36">
        <v>0</v>
      </c>
      <c r="I72" s="36">
        <v>0</v>
      </c>
      <c r="J72" s="35">
        <f t="shared" si="17"/>
        <v>7954159.359999999</v>
      </c>
    </row>
    <row r="73" spans="1:10" ht="17.25" customHeight="1">
      <c r="A73" s="39" t="s">
        <v>50</v>
      </c>
      <c r="B73" s="36">
        <v>0</v>
      </c>
      <c r="C73" s="36">
        <v>0</v>
      </c>
      <c r="D73" s="36">
        <v>0</v>
      </c>
      <c r="E73" s="36">
        <v>0</v>
      </c>
      <c r="F73" s="36">
        <v>0</v>
      </c>
      <c r="G73" s="36">
        <v>0</v>
      </c>
      <c r="H73" s="36">
        <v>0</v>
      </c>
      <c r="I73" s="40">
        <v>2875009.2600000002</v>
      </c>
      <c r="J73" s="33">
        <f t="shared" si="17"/>
        <v>2875009.2600000002</v>
      </c>
    </row>
    <row r="74" spans="1:10" ht="17.25" customHeight="1">
      <c r="A74" s="39" t="s">
        <v>51</v>
      </c>
      <c r="B74" s="36">
        <v>0</v>
      </c>
      <c r="C74" s="36">
        <v>0</v>
      </c>
      <c r="D74" s="36">
        <v>0</v>
      </c>
      <c r="E74" s="36">
        <v>0</v>
      </c>
      <c r="F74" s="36">
        <v>0</v>
      </c>
      <c r="G74" s="36">
        <v>0</v>
      </c>
      <c r="H74" s="36">
        <v>0</v>
      </c>
      <c r="I74" s="40">
        <v>4561359.300000002</v>
      </c>
      <c r="J74" s="35">
        <f t="shared" si="17"/>
        <v>4561359.300000002</v>
      </c>
    </row>
    <row r="75" spans="1:10" ht="17.25" customHeight="1">
      <c r="A75" s="41" t="s">
        <v>65</v>
      </c>
      <c r="B75" s="42">
        <v>2566281.6500000004</v>
      </c>
      <c r="C75" s="42">
        <v>1411701.5299999996</v>
      </c>
      <c r="D75" s="42">
        <v>6765874.18</v>
      </c>
      <c r="E75" s="42">
        <v>8260608.119999999</v>
      </c>
      <c r="F75" s="42">
        <v>2783176.7</v>
      </c>
      <c r="G75" s="42">
        <v>7202411.720000001</v>
      </c>
      <c r="H75" s="42">
        <v>4854899.489999999</v>
      </c>
      <c r="I75" s="42">
        <v>2390027.1199999996</v>
      </c>
      <c r="J75" s="42">
        <f>SUM(B75:I75)</f>
        <v>36234980.51</v>
      </c>
    </row>
    <row r="76" spans="1:10" ht="14.25">
      <c r="A76" s="59"/>
      <c r="B76" s="60">
        <v>0</v>
      </c>
      <c r="C76" s="60">
        <v>0</v>
      </c>
      <c r="D76" s="60">
        <v>0</v>
      </c>
      <c r="E76" s="60">
        <v>0</v>
      </c>
      <c r="F76" s="60">
        <v>0</v>
      </c>
      <c r="G76" s="60">
        <v>0</v>
      </c>
      <c r="H76" s="60">
        <v>0</v>
      </c>
      <c r="I76" s="60">
        <v>0</v>
      </c>
      <c r="J76" s="60"/>
    </row>
    <row r="77" spans="1:10" ht="15.75">
      <c r="A77" s="45"/>
      <c r="B77" s="54"/>
      <c r="C77" s="46"/>
      <c r="D77" s="46"/>
      <c r="E77" s="46"/>
      <c r="F77" s="46"/>
      <c r="G77" s="46"/>
      <c r="H77" s="46"/>
      <c r="I77" s="46"/>
      <c r="J77" s="47"/>
    </row>
    <row r="78" spans="1:10" ht="15.75">
      <c r="A78" s="2" t="s">
        <v>94</v>
      </c>
      <c r="B78" s="48">
        <v>0</v>
      </c>
      <c r="C78" s="48">
        <v>0</v>
      </c>
      <c r="D78" s="48">
        <v>0</v>
      </c>
      <c r="E78" s="48">
        <v>0</v>
      </c>
      <c r="F78" s="48">
        <v>0</v>
      </c>
      <c r="G78" s="48">
        <v>0</v>
      </c>
      <c r="H78" s="48">
        <v>0</v>
      </c>
      <c r="I78" s="48">
        <v>0</v>
      </c>
      <c r="J78" s="35"/>
    </row>
    <row r="79" spans="1:10" ht="15.75">
      <c r="A79" s="17" t="s">
        <v>68</v>
      </c>
      <c r="B79" s="49">
        <v>1.6124181724897444</v>
      </c>
      <c r="C79" s="49">
        <v>1.5630963778207292</v>
      </c>
      <c r="D79" s="49">
        <v>0</v>
      </c>
      <c r="E79" s="49">
        <v>0</v>
      </c>
      <c r="F79" s="49">
        <v>0</v>
      </c>
      <c r="G79" s="49">
        <v>0</v>
      </c>
      <c r="H79" s="49">
        <v>0</v>
      </c>
      <c r="I79" s="49">
        <v>0</v>
      </c>
      <c r="J79" s="35"/>
    </row>
    <row r="80" spans="1:10" ht="15.75">
      <c r="A80" s="17" t="s">
        <v>69</v>
      </c>
      <c r="B80" s="49">
        <v>1.4955200838903084</v>
      </c>
      <c r="C80" s="49">
        <v>1.4450030142660846</v>
      </c>
      <c r="D80" s="49"/>
      <c r="E80" s="49">
        <v>1.5342168468696287</v>
      </c>
      <c r="F80" s="49">
        <v>0</v>
      </c>
      <c r="G80" s="49">
        <v>0</v>
      </c>
      <c r="H80" s="49">
        <v>0</v>
      </c>
      <c r="I80" s="49">
        <v>0</v>
      </c>
      <c r="J80" s="35"/>
    </row>
    <row r="81" spans="1:10" ht="15.75">
      <c r="A81" s="17" t="s">
        <v>70</v>
      </c>
      <c r="B81" s="49">
        <v>0</v>
      </c>
      <c r="C81" s="49">
        <v>0</v>
      </c>
      <c r="D81" s="24">
        <v>1.4150162129812536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33"/>
    </row>
    <row r="82" spans="1:10" ht="15.75">
      <c r="A82" s="17" t="s">
        <v>71</v>
      </c>
      <c r="B82" s="49">
        <v>0</v>
      </c>
      <c r="C82" s="49">
        <v>0</v>
      </c>
      <c r="D82" s="49">
        <v>1.4865232764756742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35"/>
    </row>
    <row r="83" spans="1:10" ht="15.75">
      <c r="A83" s="17" t="s">
        <v>72</v>
      </c>
      <c r="B83" s="49">
        <v>0</v>
      </c>
      <c r="C83" s="49">
        <v>0</v>
      </c>
      <c r="D83" s="49">
        <v>1.8137067634944224</v>
      </c>
      <c r="E83" s="49">
        <v>0</v>
      </c>
      <c r="F83" s="49">
        <v>0</v>
      </c>
      <c r="G83" s="49">
        <v>0</v>
      </c>
      <c r="H83" s="49">
        <v>0</v>
      </c>
      <c r="I83" s="49">
        <v>0</v>
      </c>
      <c r="J83" s="33"/>
    </row>
    <row r="84" spans="1:10" ht="15.75">
      <c r="A84" s="17" t="s">
        <v>73</v>
      </c>
      <c r="B84" s="49">
        <v>0</v>
      </c>
      <c r="C84" s="49">
        <v>0</v>
      </c>
      <c r="D84" s="49">
        <v>1.6821206445879864</v>
      </c>
      <c r="E84" s="49">
        <v>0</v>
      </c>
      <c r="F84" s="49">
        <v>1.5075130273121846</v>
      </c>
      <c r="G84" s="49">
        <v>0</v>
      </c>
      <c r="H84" s="49">
        <v>0</v>
      </c>
      <c r="I84" s="49">
        <v>0</v>
      </c>
      <c r="J84" s="35"/>
    </row>
    <row r="85" spans="1:10" ht="15.75">
      <c r="A85" s="17" t="s">
        <v>74</v>
      </c>
      <c r="B85" s="49">
        <v>0</v>
      </c>
      <c r="C85" s="49">
        <v>0</v>
      </c>
      <c r="D85" s="49">
        <v>0</v>
      </c>
      <c r="E85" s="49">
        <v>1.481521624572965</v>
      </c>
      <c r="F85" s="49"/>
      <c r="G85" s="49">
        <v>0</v>
      </c>
      <c r="H85" s="49">
        <v>0</v>
      </c>
      <c r="I85" s="49">
        <v>0</v>
      </c>
      <c r="J85" s="35"/>
    </row>
    <row r="86" spans="1:10" ht="15.75">
      <c r="A86" s="17" t="s">
        <v>75</v>
      </c>
      <c r="B86" s="49">
        <v>0</v>
      </c>
      <c r="C86" s="49">
        <v>0</v>
      </c>
      <c r="D86" s="49">
        <v>0</v>
      </c>
      <c r="E86" s="49">
        <v>1.478749074944865</v>
      </c>
      <c r="F86" s="49">
        <v>0</v>
      </c>
      <c r="G86" s="49">
        <v>0</v>
      </c>
      <c r="H86" s="49">
        <v>0</v>
      </c>
      <c r="I86" s="49">
        <v>0</v>
      </c>
      <c r="J86" s="35"/>
    </row>
    <row r="87" spans="1:10" ht="15.75">
      <c r="A87" s="17" t="s">
        <v>76</v>
      </c>
      <c r="B87" s="49">
        <v>0</v>
      </c>
      <c r="C87" s="49">
        <v>0</v>
      </c>
      <c r="D87" s="49">
        <v>0</v>
      </c>
      <c r="E87" s="24">
        <v>1.465520275397457</v>
      </c>
      <c r="F87" s="49">
        <v>0</v>
      </c>
      <c r="G87" s="49">
        <v>0</v>
      </c>
      <c r="H87" s="49">
        <v>0</v>
      </c>
      <c r="I87" s="49">
        <v>0</v>
      </c>
      <c r="J87" s="33"/>
    </row>
    <row r="88" spans="1:10" ht="15.75">
      <c r="A88" s="17" t="s">
        <v>77</v>
      </c>
      <c r="B88" s="49">
        <v>0</v>
      </c>
      <c r="C88" s="49">
        <v>0</v>
      </c>
      <c r="D88" s="49">
        <v>0</v>
      </c>
      <c r="E88" s="49">
        <v>0</v>
      </c>
      <c r="F88" s="49">
        <v>1.449465857060061</v>
      </c>
      <c r="G88" s="49">
        <v>0</v>
      </c>
      <c r="H88" s="49">
        <v>0</v>
      </c>
      <c r="I88" s="49">
        <v>0</v>
      </c>
      <c r="J88" s="35"/>
    </row>
    <row r="89" spans="1:10" ht="15.75">
      <c r="A89" s="17" t="s">
        <v>78</v>
      </c>
      <c r="B89" s="49">
        <v>0</v>
      </c>
      <c r="C89" s="49">
        <v>0</v>
      </c>
      <c r="D89" s="49">
        <v>0</v>
      </c>
      <c r="E89" s="49">
        <v>0</v>
      </c>
      <c r="F89" s="49">
        <v>0</v>
      </c>
      <c r="G89" s="24">
        <v>1.4779617632655655</v>
      </c>
      <c r="H89" s="49">
        <v>1.689226149399083</v>
      </c>
      <c r="I89" s="49">
        <v>0</v>
      </c>
      <c r="J89" s="33"/>
    </row>
    <row r="90" spans="1:10" ht="15.75">
      <c r="A90" s="17" t="s">
        <v>79</v>
      </c>
      <c r="B90" s="49">
        <v>0</v>
      </c>
      <c r="C90" s="49">
        <v>0</v>
      </c>
      <c r="D90" s="49">
        <v>0</v>
      </c>
      <c r="E90" s="49">
        <v>0</v>
      </c>
      <c r="F90" s="49">
        <v>0</v>
      </c>
      <c r="G90" s="49">
        <v>1.6191541515776142</v>
      </c>
      <c r="H90" s="49">
        <v>0</v>
      </c>
      <c r="I90" s="49">
        <v>0</v>
      </c>
      <c r="J90" s="35"/>
    </row>
    <row r="91" spans="1:10" ht="15.75">
      <c r="A91" s="17" t="s">
        <v>80</v>
      </c>
      <c r="B91" s="49">
        <v>0</v>
      </c>
      <c r="C91" s="49">
        <v>0</v>
      </c>
      <c r="D91" s="49">
        <v>0</v>
      </c>
      <c r="E91" s="49">
        <v>0</v>
      </c>
      <c r="F91" s="49">
        <v>0</v>
      </c>
      <c r="G91" s="49">
        <v>0</v>
      </c>
      <c r="H91" s="49">
        <v>0</v>
      </c>
      <c r="I91" s="24">
        <v>1.8563607055750635</v>
      </c>
      <c r="J91" s="33"/>
    </row>
    <row r="92" spans="1:10" ht="15.75">
      <c r="A92" s="44" t="s">
        <v>81</v>
      </c>
      <c r="B92" s="50">
        <v>0</v>
      </c>
      <c r="C92" s="50">
        <v>0</v>
      </c>
      <c r="D92" s="50">
        <v>0</v>
      </c>
      <c r="E92" s="50">
        <v>0</v>
      </c>
      <c r="F92" s="50">
        <v>0</v>
      </c>
      <c r="G92" s="50">
        <v>0</v>
      </c>
      <c r="H92" s="50">
        <v>0</v>
      </c>
      <c r="I92" s="50">
        <v>1.9228432094367254</v>
      </c>
      <c r="J92" s="42"/>
    </row>
    <row r="93" spans="1:10" ht="107.25" customHeight="1">
      <c r="A93" s="61" t="s">
        <v>97</v>
      </c>
      <c r="B93" s="61"/>
      <c r="C93" s="61"/>
      <c r="D93" s="61"/>
      <c r="E93" s="61"/>
      <c r="F93" s="61"/>
      <c r="G93" s="61"/>
      <c r="H93" s="61"/>
      <c r="I93" s="61"/>
      <c r="J93" s="61"/>
    </row>
  </sheetData>
  <sheetProtection/>
  <mergeCells count="7">
    <mergeCell ref="A93:J93"/>
    <mergeCell ref="A1:J1"/>
    <mergeCell ref="A2:J2"/>
    <mergeCell ref="A4:A6"/>
    <mergeCell ref="B4:I4"/>
    <mergeCell ref="J4:J6"/>
    <mergeCell ref="A76:J7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3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2014-02-11T11:50:30Z</cp:lastPrinted>
  <dcterms:created xsi:type="dcterms:W3CDTF">2012-11-28T17:54:39Z</dcterms:created>
  <dcterms:modified xsi:type="dcterms:W3CDTF">2014-02-11T12:01:22Z</dcterms:modified>
  <cp:category/>
  <cp:version/>
  <cp:contentType/>
  <cp:contentStatus/>
</cp:coreProperties>
</file>