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880" windowHeight="8190" activeTab="0"/>
  </bookViews>
  <sheets>
    <sheet name="DETALHAMENTO PERMISSÃO" sheetId="1" r:id="rId1"/>
  </sheets>
  <definedNames>
    <definedName name="_xlnm.Print_Titles" localSheetId="0">'DETALHAMENTO PERMISSÃO'!$1:$6</definedName>
  </definedNames>
  <calcPr fullCalcOnLoad="1"/>
</workbook>
</file>

<file path=xl/sharedStrings.xml><?xml version="1.0" encoding="utf-8"?>
<sst xmlns="http://schemas.openxmlformats.org/spreadsheetml/2006/main" count="98" uniqueCount="98">
  <si>
    <t>Área 1</t>
  </si>
  <si>
    <t>Área 2</t>
  </si>
  <si>
    <t>Área 3</t>
  </si>
  <si>
    <t>Área 4</t>
  </si>
  <si>
    <t>Área 5</t>
  </si>
  <si>
    <t>Área 6</t>
  </si>
  <si>
    <t>Área 7</t>
  </si>
  <si>
    <t>Área 8</t>
  </si>
  <si>
    <t xml:space="preserve">Consórcio Transcooper Fênix </t>
  </si>
  <si>
    <t xml:space="preserve">Consórcio Transcooper Fênix            </t>
  </si>
  <si>
    <t xml:space="preserve">Consórcio Aliança Paulistana            </t>
  </si>
  <si>
    <t xml:space="preserve">Transcooper </t>
  </si>
  <si>
    <t xml:space="preserve">Consórcio Aliança Cooperpeople    </t>
  </si>
  <si>
    <t xml:space="preserve">Consórcio Auhto Pam                     </t>
  </si>
  <si>
    <t xml:space="preserve">Consórcio Auhto Pam </t>
  </si>
  <si>
    <t xml:space="preserve">Consórcio Unicoopers Cooperalfa                                   </t>
  </si>
  <si>
    <t>DEMONSTRATIVO DE REMUNERAÇÃO DOS PERMISSIONÁRIOS</t>
  </si>
  <si>
    <t>Tarifa do dia:</t>
  </si>
  <si>
    <t>DISCRIMINAÇÃO</t>
  </si>
  <si>
    <t>PERMISSIONÁRIAS</t>
  </si>
  <si>
    <t>TOTAL</t>
  </si>
  <si>
    <t>1. Passageiros Transportados da Área (1.1. +  1.2. + 1.3.)</t>
  </si>
  <si>
    <t>1.1.1. Em Dinheiro e Passe Comum (1.1.1.1. + 1.1.1.2.)</t>
  </si>
  <si>
    <t>1.1.1.1. Em dinheiro</t>
  </si>
  <si>
    <t>1.1.1.2. Em Passe Comum</t>
  </si>
  <si>
    <t>1.1.2.1. Comum</t>
  </si>
  <si>
    <t xml:space="preserve">1.1.2.2. Vale Transporte </t>
  </si>
  <si>
    <t>1.1.2.3. Estudante</t>
  </si>
  <si>
    <t>1.2. Integrados ônibus x ônibus sem acréscimo tarifário (1.2.1. + 1.2.2. + 1.2.3.)</t>
  </si>
  <si>
    <t>1.2.1. Comum</t>
  </si>
  <si>
    <t xml:space="preserve">1.2.2. Vale Transporte </t>
  </si>
  <si>
    <t>1.2.3. Estudante</t>
  </si>
  <si>
    <t>1.3. Gratuitos (1.3.1. + 1.3.2.)</t>
  </si>
  <si>
    <t>1.3.1. Idosos</t>
  </si>
  <si>
    <t>1.3.2. Pessoas com Deficiência</t>
  </si>
  <si>
    <t>2.1.  Fator de Integração</t>
  </si>
  <si>
    <t>2.2.  Fator de Gratuidade</t>
  </si>
  <si>
    <t>4. Tarifa de Remuneração por Passageiro Transportado</t>
  </si>
  <si>
    <t>5.1.  Quantidade de AVL's Validados no Mês</t>
  </si>
  <si>
    <t>5.2.  Remuneração por AVL</t>
  </si>
  <si>
    <t>6. Remuneração Bruta do Operador pelo Transporte Coletivo (6.1. + 6.2.)</t>
  </si>
  <si>
    <t>6.2. Remuneração de AVL (5.)</t>
  </si>
  <si>
    <t>7.1. Compensação da Receita Antecipada (7.1.1. + 7.1.2.)</t>
  </si>
  <si>
    <t>7.2. Ajustes Contratuais</t>
  </si>
  <si>
    <t>8. Remuneração Líquida a Pagar aos Permissionários (6. + 7.)</t>
  </si>
  <si>
    <t>9. Distribuição da Remuneração entre as Cooperativas e Cooperados</t>
  </si>
  <si>
    <t>9.1. Fênix</t>
  </si>
  <si>
    <t>9.10. Coopertranse</t>
  </si>
  <si>
    <t>9.11. Cooperpam</t>
  </si>
  <si>
    <t>9.12. Cooperlider</t>
  </si>
  <si>
    <t>9.13. Cooperalfa</t>
  </si>
  <si>
    <t>9.14. Unicoopers</t>
  </si>
  <si>
    <t>9.2. Transcooper</t>
  </si>
  <si>
    <t>9.3. Paulistana</t>
  </si>
  <si>
    <t>9.4. Paulistana I</t>
  </si>
  <si>
    <t>9.5. Paulistana II</t>
  </si>
  <si>
    <t>9.6. Nova Aliança</t>
  </si>
  <si>
    <t>9.7. Transcooper II</t>
  </si>
  <si>
    <t>9.8. Transcooper III</t>
  </si>
  <si>
    <t>9.9. Transcooper IV</t>
  </si>
  <si>
    <t>7.2.1. Multas do Regulamento de Sanções e Multas - RESAM</t>
  </si>
  <si>
    <t>7.2.2. Publicidade nos Veículos</t>
  </si>
  <si>
    <t>7.2.3. Multa Contratual</t>
  </si>
  <si>
    <t>7.2.4. Prejuízo Causado ao Sistema por uso Indevido do Bilhete Único</t>
  </si>
  <si>
    <t>7.2.5. Aquisição de Cartão Operacional</t>
  </si>
  <si>
    <t>9.15. Parcela de remuneração repassada diretamente ao cooperado.</t>
  </si>
  <si>
    <t>7.1.2. Ajuste de Bordo (1.1.1.2. x Tarifa do Dia)</t>
  </si>
  <si>
    <t>7.1.1. Retida na Catraca (1.1.1. x Tarifa do Dia)</t>
  </si>
  <si>
    <t>7.3. Revisão de Remuneração pelo Transporte Coletivo</t>
  </si>
  <si>
    <t>2. Fatores Contratuais</t>
  </si>
  <si>
    <t>3. Ponderação dos Fatores de Integração e de Gratuidade  (((1.1. + 1.2.) x 2.1.) + (1.3. x 2.2.)) / 1.</t>
  </si>
  <si>
    <t>4.1.  Tarifa de Remuneração por Passageiro Transportado Ajustada (3. x 4.)</t>
  </si>
  <si>
    <t>6.1.  Pelo Transporte de Passageiros  (4.1. x 1.)</t>
  </si>
  <si>
    <t>10.1. Fênix</t>
  </si>
  <si>
    <t>10.2. Transcooper</t>
  </si>
  <si>
    <t>10.3. Paulistana</t>
  </si>
  <si>
    <t>10.4. Paulistana I</t>
  </si>
  <si>
    <t>10.5. Paulistana II</t>
  </si>
  <si>
    <t>10.6. Nova Aliança</t>
  </si>
  <si>
    <t>10.7. Transcooper II</t>
  </si>
  <si>
    <t>10.8. Transcooper III</t>
  </si>
  <si>
    <t>10.9. Transcooper IV</t>
  </si>
  <si>
    <t>10.10. Coopertranse</t>
  </si>
  <si>
    <t>10.11. Cooperpam</t>
  </si>
  <si>
    <t>10.12. Cooperlider</t>
  </si>
  <si>
    <t>10.13. Cooperalfa</t>
  </si>
  <si>
    <t>10.14. Unicoopers</t>
  </si>
  <si>
    <t>Nota: (1) Tarifa de remuneração líquida de cada cooperativa considerando a aplicação dos fatores de integração e de gratuidade e, também, reequilibrio interno estabelecido e informado pelo consórcio.</t>
  </si>
  <si>
    <t>5. Remuneração Mensal de AVL (5.2)</t>
  </si>
  <si>
    <t>7. Acertos Financeiros (7.1. + 7.2. + 7.3.)</t>
  </si>
  <si>
    <t>10. Tarifa de Remuneração Líquida Por Passageiro (1)</t>
  </si>
  <si>
    <t>1.1.2. Créditos Eletrônicos Bilhete Único (1.1.2.1. + 1.1.2.2. + 1.1.2.3.)</t>
  </si>
  <si>
    <t>1.1.3.1. Comum</t>
  </si>
  <si>
    <t xml:space="preserve">1.1.3.2. Vale Transporte </t>
  </si>
  <si>
    <t>1.1.3.3. Estudante</t>
  </si>
  <si>
    <t>1.1.3. Créditos Eletrônicos Bilhete Temporal (1.1.3.1. + 1.1.3.2. + 1.1.3.3.)</t>
  </si>
  <si>
    <t>1.1. Pagantes (1.1.1. + 1.1.2. + 1.1.3)</t>
  </si>
  <si>
    <t>OPERAÇÃO 27/01/14 - VENCIMENTO 03/02/14</t>
  </si>
</sst>
</file>

<file path=xl/styles.xml><?xml version="1.0" encoding="utf-8"?>
<styleSheet xmlns="http://schemas.openxmlformats.org/spreadsheetml/2006/main">
  <numFmts count="35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\ #,##0;\-&quot;R$&quot;\ #,##0"/>
    <numFmt numFmtId="165" formatCode="&quot;R$&quot;\ #,##0;[Red]\-&quot;R$&quot;\ #,##0"/>
    <numFmt numFmtId="166" formatCode="&quot;R$&quot;\ #,##0.00;\-&quot;R$&quot;\ #,##0.00"/>
    <numFmt numFmtId="167" formatCode="&quot;R$&quot;\ #,##0.00;[Red]\-&quot;R$&quot;\ #,##0.00"/>
    <numFmt numFmtId="168" formatCode="_-&quot;R$&quot;\ * #,##0_-;\-&quot;R$&quot;\ * #,##0_-;_-&quot;R$&quot;\ * &quot;-&quot;_-;_-@_-"/>
    <numFmt numFmtId="169" formatCode="_-* #,##0_-;\-* #,##0_-;_-* &quot;-&quot;_-;_-@_-"/>
    <numFmt numFmtId="170" formatCode="_-&quot;R$&quot;\ * #,##0.00_-;\-&quot;R$&quot;\ * #,##0.00_-;_-&quot;R$&quot;\ * &quot;-&quot;??_-;_-@_-"/>
    <numFmt numFmtId="171" formatCode="_-* #,##0.00_-;\-* #,##0.00_-;_-* &quot;-&quot;??_-;_-@_-"/>
    <numFmt numFmtId="172" formatCode="_(* #,##0_);_(* \(#,##0\);_(* &quot;-&quot;??_);_(@_)"/>
    <numFmt numFmtId="173" formatCode="_(* #,##0.0000_);_(* \(#,##0.0000\);_(* &quot;-&quot;??_);_(@_)"/>
    <numFmt numFmtId="174" formatCode="_-&quot;R$&quot;\ * #,##0.0000_-;\-&quot;R$&quot;\ * #,##0.0000_-;_-&quot;R$&quot;\ * &quot;-&quot;??_-;_-@_-"/>
    <numFmt numFmtId="175" formatCode="_-&quot;R$&quot;\ * #,##0.00000_-;\-&quot;R$&quot;\ * #,##0.00000_-;_-&quot;R$&quot;\ * &quot;-&quot;??_-;_-@_-"/>
    <numFmt numFmtId="176" formatCode="_(&quot;R$ &quot;* #,##0.00000_);_(&quot;R$ &quot;* \(#,##0.00000\);_(&quot;R$ &quot;* &quot;-&quot;??_);_(@_)"/>
    <numFmt numFmtId="177" formatCode="_(* #,##0.00000_);_(* \(#,##0.00000\);_(* &quot;-&quot;??_);_(@_)"/>
    <numFmt numFmtId="178" formatCode="&quot;Sim&quot;;&quot;Sim&quot;;&quot;Não&quot;"/>
    <numFmt numFmtId="179" formatCode="&quot;Verdadeiro&quot;;&quot;Verdadeiro&quot;;&quot;Falso&quot;"/>
    <numFmt numFmtId="180" formatCode="&quot;Ativar&quot;;&quot;Ativar&quot;;&quot;Desativar&quot;"/>
    <numFmt numFmtId="181" formatCode="[$€-2]\ #,##0.00_);[Red]\([$€-2]\ #,##0.00\)"/>
    <numFmt numFmtId="182" formatCode="0.0000000"/>
    <numFmt numFmtId="183" formatCode="0.00000000"/>
    <numFmt numFmtId="184" formatCode="0.000000000"/>
    <numFmt numFmtId="185" formatCode="0.0000000000"/>
    <numFmt numFmtId="186" formatCode="0.00000000000"/>
    <numFmt numFmtId="187" formatCode="0.000000000000"/>
    <numFmt numFmtId="188" formatCode="_-&quot;R$&quot;\ * #,##0.000000000000_-;\-&quot;R$&quot;\ * #,##0.000000000000_-;_-&quot;R$&quot;\ * &quot;-&quot;????????????_-;_-@_-"/>
    <numFmt numFmtId="189" formatCode="_(* #,##0.000_);_(* \(#,##0.000\);_(* &quot;-&quot;??_);_(@_)"/>
    <numFmt numFmtId="190" formatCode="_(* #,##0.0_);_(* \(#,##0.0\);_(* &quot;-&quot;??_);_(@_)"/>
  </numFmts>
  <fonts count="45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2"/>
      <name val="Calibri"/>
      <family val="2"/>
    </font>
    <font>
      <sz val="16"/>
      <color indexed="8"/>
      <name val="Calibri"/>
      <family val="2"/>
    </font>
    <font>
      <sz val="14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6"/>
      <color theme="1"/>
      <name val="Calibri"/>
      <family val="2"/>
    </font>
    <font>
      <sz val="14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/>
      <right/>
      <top/>
      <bottom style="thin"/>
    </border>
    <border>
      <left style="thin"/>
      <right style="thin"/>
      <top/>
      <bottom style="thin"/>
    </border>
    <border>
      <left/>
      <right/>
      <top style="thin"/>
      <bottom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43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</cellStyleXfs>
  <cellXfs count="72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42" fillId="0" borderId="10" xfId="0" applyFont="1" applyFill="1" applyBorder="1" applyAlignment="1">
      <alignment horizontal="left" vertical="center" indent="1"/>
    </xf>
    <xf numFmtId="0" fontId="42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42" fillId="0" borderId="13" xfId="0" applyFont="1" applyFill="1" applyBorder="1" applyAlignment="1">
      <alignment horizontal="center" vertical="center"/>
    </xf>
    <xf numFmtId="1" fontId="3" fillId="33" borderId="13" xfId="48" applyFont="1" applyFill="1" applyBorder="1" applyAlignment="1">
      <alignment horizontal="left" vertical="center"/>
      <protection/>
    </xf>
    <xf numFmtId="170" fontId="3" fillId="33" borderId="13" xfId="45" applyFont="1" applyFill="1" applyBorder="1" applyAlignment="1">
      <alignment vertical="center"/>
    </xf>
    <xf numFmtId="1" fontId="3" fillId="33" borderId="13" xfId="48" applyFont="1" applyFill="1" applyBorder="1" applyAlignment="1">
      <alignment vertical="center"/>
      <protection/>
    </xf>
    <xf numFmtId="0" fontId="42" fillId="0" borderId="12" xfId="0" applyFont="1" applyFill="1" applyBorder="1" applyAlignment="1">
      <alignment horizontal="left" vertical="center" indent="1"/>
    </xf>
    <xf numFmtId="172" fontId="42" fillId="0" borderId="12" xfId="52" applyNumberFormat="1" applyFont="1" applyFill="1" applyBorder="1" applyAlignment="1">
      <alignment horizontal="center" vertical="center"/>
    </xf>
    <xf numFmtId="0" fontId="22" fillId="0" borderId="10" xfId="0" applyFont="1" applyFill="1" applyBorder="1" applyAlignment="1">
      <alignment horizontal="left" vertical="center" indent="2"/>
    </xf>
    <xf numFmtId="172" fontId="42" fillId="0" borderId="10" xfId="52" applyNumberFormat="1" applyFont="1" applyFill="1" applyBorder="1" applyAlignment="1">
      <alignment horizontal="center" vertical="center"/>
    </xf>
    <xf numFmtId="0" fontId="42" fillId="0" borderId="10" xfId="0" applyFont="1" applyFill="1" applyBorder="1" applyAlignment="1">
      <alignment horizontal="left" vertical="center" indent="3"/>
    </xf>
    <xf numFmtId="172" fontId="42" fillId="0" borderId="10" xfId="52" applyNumberFormat="1" applyFont="1" applyFill="1" applyBorder="1" applyAlignment="1">
      <alignment vertical="center"/>
    </xf>
    <xf numFmtId="0" fontId="42" fillId="0" borderId="10" xfId="0" applyFont="1" applyFill="1" applyBorder="1" applyAlignment="1">
      <alignment horizontal="left" vertical="center" indent="4"/>
    </xf>
    <xf numFmtId="0" fontId="22" fillId="0" borderId="10" xfId="0" applyFont="1" applyFill="1" applyBorder="1" applyAlignment="1">
      <alignment horizontal="left" vertical="center" indent="3"/>
    </xf>
    <xf numFmtId="0" fontId="42" fillId="0" borderId="10" xfId="0" applyFont="1" applyFill="1" applyBorder="1" applyAlignment="1">
      <alignment horizontal="left" vertical="center" indent="2"/>
    </xf>
    <xf numFmtId="172" fontId="42" fillId="0" borderId="10" xfId="0" applyNumberFormat="1" applyFont="1" applyFill="1" applyBorder="1" applyAlignment="1">
      <alignment vertical="center"/>
    </xf>
    <xf numFmtId="0" fontId="42" fillId="0" borderId="10" xfId="0" applyFont="1" applyFill="1" applyBorder="1" applyAlignment="1">
      <alignment vertical="center"/>
    </xf>
    <xf numFmtId="43" fontId="42" fillId="0" borderId="10" xfId="52" applyFont="1" applyFill="1" applyBorder="1" applyAlignment="1">
      <alignment vertical="center"/>
    </xf>
    <xf numFmtId="43" fontId="42" fillId="0" borderId="10" xfId="45" applyNumberFormat="1" applyFont="1" applyFill="1" applyBorder="1" applyAlignment="1">
      <alignment horizontal="center" vertical="center"/>
    </xf>
    <xf numFmtId="173" fontId="42" fillId="0" borderId="10" xfId="45" applyNumberFormat="1" applyFont="1" applyFill="1" applyBorder="1" applyAlignment="1">
      <alignment horizontal="center" vertical="center"/>
    </xf>
    <xf numFmtId="173" fontId="42" fillId="0" borderId="10" xfId="52" applyNumberFormat="1" applyFont="1" applyFill="1" applyBorder="1" applyAlignment="1">
      <alignment horizontal="center" vertical="center"/>
    </xf>
    <xf numFmtId="173" fontId="42" fillId="0" borderId="10" xfId="52" applyNumberFormat="1" applyFont="1" applyFill="1" applyBorder="1" applyAlignment="1">
      <alignment vertical="center"/>
    </xf>
    <xf numFmtId="0" fontId="0" fillId="0" borderId="10" xfId="0" applyFont="1" applyFill="1" applyBorder="1" applyAlignment="1">
      <alignment vertical="center"/>
    </xf>
    <xf numFmtId="174" fontId="42" fillId="0" borderId="10" xfId="45" applyNumberFormat="1" applyFont="1" applyFill="1" applyBorder="1" applyAlignment="1">
      <alignment horizontal="center" vertical="center"/>
    </xf>
    <xf numFmtId="43" fontId="42" fillId="0" borderId="10" xfId="45" applyNumberFormat="1" applyFont="1" applyFill="1" applyBorder="1" applyAlignment="1">
      <alignment vertical="center"/>
    </xf>
    <xf numFmtId="0" fontId="42" fillId="34" borderId="10" xfId="0" applyFont="1" applyFill="1" applyBorder="1" applyAlignment="1">
      <alignment horizontal="left" vertical="center" indent="1"/>
    </xf>
    <xf numFmtId="170" fontId="42" fillId="34" borderId="10" xfId="45" applyFont="1" applyFill="1" applyBorder="1" applyAlignment="1">
      <alignment horizontal="center" vertical="center"/>
    </xf>
    <xf numFmtId="170" fontId="42" fillId="0" borderId="10" xfId="45" applyFont="1" applyFill="1" applyBorder="1" applyAlignment="1">
      <alignment horizontal="center" vertical="center"/>
    </xf>
    <xf numFmtId="44" fontId="42" fillId="0" borderId="10" xfId="45" applyNumberFormat="1" applyFont="1" applyFill="1" applyBorder="1" applyAlignment="1">
      <alignment horizontal="center" vertical="center"/>
    </xf>
    <xf numFmtId="44" fontId="42" fillId="0" borderId="10" xfId="45" applyNumberFormat="1" applyFont="1" applyFill="1" applyBorder="1" applyAlignment="1">
      <alignment vertical="center"/>
    </xf>
    <xf numFmtId="43" fontId="42" fillId="0" borderId="10" xfId="52" applyFont="1" applyFill="1" applyBorder="1" applyAlignment="1">
      <alignment horizontal="left" vertical="center" indent="2"/>
    </xf>
    <xf numFmtId="0" fontId="0" fillId="0" borderId="10" xfId="0" applyFont="1" applyFill="1" applyBorder="1" applyAlignment="1">
      <alignment horizontal="left" vertical="center" indent="2"/>
    </xf>
    <xf numFmtId="170" fontId="42" fillId="0" borderId="10" xfId="45" applyFont="1" applyFill="1" applyBorder="1" applyAlignment="1">
      <alignment vertical="center"/>
    </xf>
    <xf numFmtId="43" fontId="0" fillId="0" borderId="10" xfId="45" applyNumberFormat="1" applyFont="1" applyBorder="1" applyAlignment="1">
      <alignment vertical="center"/>
    </xf>
    <xf numFmtId="43" fontId="0" fillId="0" borderId="10" xfId="45" applyNumberFormat="1" applyFont="1" applyFill="1" applyBorder="1" applyAlignment="1">
      <alignment vertical="center"/>
    </xf>
    <xf numFmtId="0" fontId="0" fillId="0" borderId="10" xfId="0" applyFill="1" applyBorder="1" applyAlignment="1">
      <alignment horizontal="left" vertical="center" indent="2"/>
    </xf>
    <xf numFmtId="170" fontId="42" fillId="0" borderId="14" xfId="45" applyFont="1" applyFill="1" applyBorder="1" applyAlignment="1">
      <alignment vertical="center"/>
    </xf>
    <xf numFmtId="43" fontId="0" fillId="0" borderId="0" xfId="0" applyNumberFormat="1" applyFont="1" applyFill="1" applyAlignment="1">
      <alignment vertical="center"/>
    </xf>
    <xf numFmtId="0" fontId="42" fillId="0" borderId="14" xfId="0" applyFont="1" applyFill="1" applyBorder="1" applyAlignment="1">
      <alignment horizontal="left" vertical="center" indent="2"/>
    </xf>
    <xf numFmtId="172" fontId="0" fillId="0" borderId="0" xfId="52" applyNumberFormat="1" applyFont="1" applyFill="1" applyAlignment="1">
      <alignment vertical="center"/>
    </xf>
    <xf numFmtId="43" fontId="0" fillId="0" borderId="0" xfId="52" applyFont="1" applyFill="1" applyAlignment="1">
      <alignment vertical="center"/>
    </xf>
    <xf numFmtId="43" fontId="42" fillId="0" borderId="10" xfId="45" applyNumberFormat="1" applyFont="1" applyBorder="1" applyAlignment="1">
      <alignment vertical="center"/>
    </xf>
    <xf numFmtId="170" fontId="42" fillId="0" borderId="10" xfId="45" applyFont="1" applyBorder="1" applyAlignment="1">
      <alignment vertical="center"/>
    </xf>
    <xf numFmtId="0" fontId="42" fillId="0" borderId="12" xfId="0" applyFont="1" applyFill="1" applyBorder="1" applyAlignment="1">
      <alignment horizontal="left" vertical="center" indent="2"/>
    </xf>
    <xf numFmtId="43" fontId="42" fillId="0" borderId="12" xfId="45" applyNumberFormat="1" applyFont="1" applyBorder="1" applyAlignment="1">
      <alignment vertical="center"/>
    </xf>
    <xf numFmtId="43" fontId="42" fillId="0" borderId="12" xfId="45" applyNumberFormat="1" applyFont="1" applyFill="1" applyBorder="1" applyAlignment="1">
      <alignment vertical="center"/>
    </xf>
    <xf numFmtId="0" fontId="42" fillId="0" borderId="0" xfId="0" applyFont="1" applyFill="1" applyAlignment="1">
      <alignment vertical="center"/>
    </xf>
    <xf numFmtId="43" fontId="0" fillId="0" borderId="0" xfId="52" applyFont="1" applyFill="1" applyAlignment="1">
      <alignment vertical="center"/>
    </xf>
    <xf numFmtId="3" fontId="0" fillId="0" borderId="0" xfId="0" applyNumberFormat="1" applyFont="1" applyFill="1" applyAlignment="1">
      <alignment vertical="center"/>
    </xf>
    <xf numFmtId="4" fontId="0" fillId="0" borderId="0" xfId="0" applyNumberFormat="1" applyFont="1" applyFill="1" applyAlignment="1">
      <alignment vertical="center"/>
    </xf>
    <xf numFmtId="187" fontId="0" fillId="0" borderId="0" xfId="0" applyNumberFormat="1" applyFont="1" applyFill="1" applyAlignment="1">
      <alignment vertical="center"/>
    </xf>
    <xf numFmtId="188" fontId="0" fillId="0" borderId="0" xfId="0" applyNumberFormat="1" applyFont="1" applyFill="1" applyAlignment="1">
      <alignment vertical="center"/>
    </xf>
    <xf numFmtId="173" fontId="42" fillId="0" borderId="10" xfId="52" applyNumberFormat="1" applyFont="1" applyBorder="1" applyAlignment="1">
      <alignment vertical="center"/>
    </xf>
    <xf numFmtId="173" fontId="42" fillId="0" borderId="14" xfId="52" applyNumberFormat="1" applyFont="1" applyBorder="1" applyAlignment="1">
      <alignment vertical="center"/>
    </xf>
    <xf numFmtId="43" fontId="42" fillId="0" borderId="10" xfId="52" applyFont="1" applyFill="1" applyBorder="1" applyAlignment="1">
      <alignment horizontal="center" vertical="center"/>
    </xf>
    <xf numFmtId="172" fontId="42" fillId="0" borderId="10" xfId="45" applyNumberFormat="1" applyFont="1" applyFill="1" applyBorder="1" applyAlignment="1">
      <alignment horizontal="center" vertical="center"/>
    </xf>
    <xf numFmtId="0" fontId="42" fillId="0" borderId="14" xfId="0" applyFont="1" applyFill="1" applyBorder="1" applyAlignment="1">
      <alignment vertical="center"/>
    </xf>
    <xf numFmtId="43" fontId="42" fillId="0" borderId="14" xfId="52" applyFont="1" applyFill="1" applyBorder="1" applyAlignment="1">
      <alignment vertical="center"/>
    </xf>
    <xf numFmtId="172" fontId="0" fillId="0" borderId="0" xfId="0" applyNumberFormat="1" applyFont="1" applyFill="1" applyAlignment="1">
      <alignment vertical="center"/>
    </xf>
    <xf numFmtId="44" fontId="0" fillId="0" borderId="0" xfId="0" applyNumberFormat="1" applyFont="1" applyFill="1" applyAlignment="1">
      <alignment vertical="center"/>
    </xf>
    <xf numFmtId="173" fontId="42" fillId="0" borderId="12" xfId="45" applyNumberFormat="1" applyFont="1" applyBorder="1" applyAlignment="1">
      <alignment vertical="center"/>
    </xf>
    <xf numFmtId="0" fontId="0" fillId="0" borderId="15" xfId="0" applyFill="1" applyBorder="1" applyAlignment="1">
      <alignment horizontal="left" vertical="center" wrapText="1"/>
    </xf>
    <xf numFmtId="0" fontId="0" fillId="0" borderId="15" xfId="0" applyBorder="1" applyAlignment="1">
      <alignment horizontal="left" vertical="center" wrapText="1"/>
    </xf>
    <xf numFmtId="0" fontId="43" fillId="0" borderId="0" xfId="0" applyFont="1" applyFill="1" applyAlignment="1">
      <alignment horizontal="center" vertical="center"/>
    </xf>
    <xf numFmtId="0" fontId="43" fillId="0" borderId="0" xfId="0" applyFont="1" applyFill="1" applyBorder="1" applyAlignment="1">
      <alignment horizontal="center" vertical="center"/>
    </xf>
    <xf numFmtId="0" fontId="42" fillId="0" borderId="16" xfId="0" applyFont="1" applyFill="1" applyBorder="1" applyAlignment="1">
      <alignment horizontal="center" vertical="center"/>
    </xf>
    <xf numFmtId="0" fontId="42" fillId="0" borderId="14" xfId="0" applyFont="1" applyFill="1" applyBorder="1" applyAlignment="1">
      <alignment horizontal="center" vertical="center"/>
    </xf>
    <xf numFmtId="0" fontId="44" fillId="0" borderId="0" xfId="0" applyFont="1" applyFill="1" applyAlignment="1">
      <alignment vertical="center"/>
    </xf>
    <xf numFmtId="43" fontId="44" fillId="0" borderId="0" xfId="52" applyFont="1" applyFill="1" applyAlignment="1">
      <alignment vertical="center"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_REMT03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Relationship Id="rId3" Type="http://schemas.openxmlformats.org/officeDocument/2006/relationships/image" Target="../media/image3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0</xdr:colOff>
      <xdr:row>96</xdr:row>
      <xdr:rowOff>0</xdr:rowOff>
    </xdr:from>
    <xdr:to>
      <xdr:col>2</xdr:col>
      <xdr:colOff>638175</xdr:colOff>
      <xdr:row>96</xdr:row>
      <xdr:rowOff>161925</xdr:rowOff>
    </xdr:to>
    <xdr:pic>
      <xdr:nvPicPr>
        <xdr:cNvPr id="1" name="Picture 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77125" y="20393025"/>
          <a:ext cx="63817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96</xdr:row>
      <xdr:rowOff>0</xdr:rowOff>
    </xdr:from>
    <xdr:to>
      <xdr:col>3</xdr:col>
      <xdr:colOff>638175</xdr:colOff>
      <xdr:row>96</xdr:row>
      <xdr:rowOff>161925</xdr:rowOff>
    </xdr:to>
    <xdr:pic>
      <xdr:nvPicPr>
        <xdr:cNvPr id="2" name="Picture 2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715375" y="20393025"/>
          <a:ext cx="63817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96</xdr:row>
      <xdr:rowOff>0</xdr:rowOff>
    </xdr:from>
    <xdr:to>
      <xdr:col>4</xdr:col>
      <xdr:colOff>638175</xdr:colOff>
      <xdr:row>96</xdr:row>
      <xdr:rowOff>161925</xdr:rowOff>
    </xdr:to>
    <xdr:pic>
      <xdr:nvPicPr>
        <xdr:cNvPr id="3" name="Picture 3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953625" y="20393025"/>
          <a:ext cx="63817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Plan1"/>
  <dimension ref="A1:M99"/>
  <sheetViews>
    <sheetView showGridLines="0" tabSelected="1" zoomScale="70" zoomScaleNormal="7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B7" sqref="B7"/>
    </sheetView>
  </sheetViews>
  <sheetFormatPr defaultColWidth="9.00390625" defaultRowHeight="14.25"/>
  <cols>
    <col min="1" max="1" width="81.875" style="1" customWidth="1"/>
    <col min="2" max="6" width="16.25390625" style="1" customWidth="1"/>
    <col min="7" max="7" width="20.125" style="1" bestFit="1" customWidth="1"/>
    <col min="8" max="9" width="16.25390625" style="1" customWidth="1"/>
    <col min="10" max="10" width="17.25390625" style="1" bestFit="1" customWidth="1"/>
    <col min="11" max="11" width="13.75390625" style="1" bestFit="1" customWidth="1"/>
    <col min="12" max="12" width="17.375" style="1" bestFit="1" customWidth="1"/>
    <col min="13" max="13" width="11.125" style="1" bestFit="1" customWidth="1"/>
    <col min="14" max="16384" width="9.00390625" style="1" customWidth="1"/>
  </cols>
  <sheetData>
    <row r="1" spans="1:10" ht="21">
      <c r="A1" s="66" t="s">
        <v>16</v>
      </c>
      <c r="B1" s="66"/>
      <c r="C1" s="66"/>
      <c r="D1" s="66"/>
      <c r="E1" s="66"/>
      <c r="F1" s="66"/>
      <c r="G1" s="66"/>
      <c r="H1" s="66"/>
      <c r="I1" s="66"/>
      <c r="J1" s="66"/>
    </row>
    <row r="2" spans="1:10" ht="21">
      <c r="A2" s="67" t="s">
        <v>97</v>
      </c>
      <c r="B2" s="67"/>
      <c r="C2" s="67"/>
      <c r="D2" s="67"/>
      <c r="E2" s="67"/>
      <c r="F2" s="67"/>
      <c r="G2" s="67"/>
      <c r="H2" s="67"/>
      <c r="I2" s="67"/>
      <c r="J2" s="67"/>
    </row>
    <row r="3" spans="1:10" ht="18.75" customHeight="1">
      <c r="A3" s="5"/>
      <c r="B3" s="6"/>
      <c r="C3" s="5" t="s">
        <v>17</v>
      </c>
      <c r="D3" s="7">
        <v>3</v>
      </c>
      <c r="E3" s="8"/>
      <c r="F3" s="8"/>
      <c r="G3" s="8"/>
      <c r="H3" s="8"/>
      <c r="I3" s="8"/>
      <c r="J3" s="5"/>
    </row>
    <row r="4" spans="1:10" ht="15.75">
      <c r="A4" s="68" t="s">
        <v>18</v>
      </c>
      <c r="B4" s="68" t="s">
        <v>19</v>
      </c>
      <c r="C4" s="68"/>
      <c r="D4" s="68"/>
      <c r="E4" s="68"/>
      <c r="F4" s="68"/>
      <c r="G4" s="68"/>
      <c r="H4" s="68"/>
      <c r="I4" s="68"/>
      <c r="J4" s="69" t="s">
        <v>20</v>
      </c>
    </row>
    <row r="5" spans="1:10" ht="38.25">
      <c r="A5" s="68"/>
      <c r="B5" s="4" t="s">
        <v>8</v>
      </c>
      <c r="C5" s="4" t="s">
        <v>9</v>
      </c>
      <c r="D5" s="4" t="s">
        <v>10</v>
      </c>
      <c r="E5" s="4" t="s">
        <v>11</v>
      </c>
      <c r="F5" s="4" t="s">
        <v>12</v>
      </c>
      <c r="G5" s="4" t="s">
        <v>13</v>
      </c>
      <c r="H5" s="4" t="s">
        <v>14</v>
      </c>
      <c r="I5" s="4" t="s">
        <v>15</v>
      </c>
      <c r="J5" s="68"/>
    </row>
    <row r="6" spans="1:10" ht="15.75">
      <c r="A6" s="68"/>
      <c r="B6" s="3" t="s">
        <v>0</v>
      </c>
      <c r="C6" s="3" t="s">
        <v>1</v>
      </c>
      <c r="D6" s="3" t="s">
        <v>2</v>
      </c>
      <c r="E6" s="3" t="s">
        <v>3</v>
      </c>
      <c r="F6" s="3" t="s">
        <v>4</v>
      </c>
      <c r="G6" s="3" t="s">
        <v>5</v>
      </c>
      <c r="H6" s="3" t="s">
        <v>6</v>
      </c>
      <c r="I6" s="3" t="s">
        <v>7</v>
      </c>
      <c r="J6" s="68"/>
    </row>
    <row r="7" spans="1:12" ht="15.75">
      <c r="A7" s="9" t="s">
        <v>21</v>
      </c>
      <c r="B7" s="10">
        <f>B8+B20+B24</f>
        <v>485877</v>
      </c>
      <c r="C7" s="10">
        <f aca="true" t="shared" si="0" ref="C7:I7">C8+C20+C24</f>
        <v>366491</v>
      </c>
      <c r="D7" s="10">
        <f t="shared" si="0"/>
        <v>546631</v>
      </c>
      <c r="E7" s="10">
        <f t="shared" si="0"/>
        <v>696370</v>
      </c>
      <c r="F7" s="10">
        <f t="shared" si="0"/>
        <v>433802</v>
      </c>
      <c r="G7" s="10">
        <f t="shared" si="0"/>
        <v>700485</v>
      </c>
      <c r="H7" s="10">
        <f t="shared" si="0"/>
        <v>368775</v>
      </c>
      <c r="I7" s="10">
        <f t="shared" si="0"/>
        <v>254498</v>
      </c>
      <c r="J7" s="10">
        <f>+J8+J20+J24</f>
        <v>3852929</v>
      </c>
      <c r="L7" s="42"/>
    </row>
    <row r="8" spans="1:10" ht="15.75">
      <c r="A8" s="11" t="s">
        <v>96</v>
      </c>
      <c r="B8" s="12">
        <f>+B9+B12+B16</f>
        <v>268038</v>
      </c>
      <c r="C8" s="12">
        <f aca="true" t="shared" si="1" ref="C8:I8">+C9+C12+C16</f>
        <v>213476</v>
      </c>
      <c r="D8" s="12">
        <f t="shared" si="1"/>
        <v>345494</v>
      </c>
      <c r="E8" s="12">
        <f t="shared" si="1"/>
        <v>407235</v>
      </c>
      <c r="F8" s="12">
        <f t="shared" si="1"/>
        <v>246461</v>
      </c>
      <c r="G8" s="12">
        <f t="shared" si="1"/>
        <v>405179</v>
      </c>
      <c r="H8" s="12">
        <f t="shared" si="1"/>
        <v>197118</v>
      </c>
      <c r="I8" s="12">
        <f t="shared" si="1"/>
        <v>153083</v>
      </c>
      <c r="J8" s="12">
        <f>SUM(B8:I8)</f>
        <v>2236084</v>
      </c>
    </row>
    <row r="9" spans="1:10" ht="15.75">
      <c r="A9" s="13" t="s">
        <v>22</v>
      </c>
      <c r="B9" s="14">
        <v>39608</v>
      </c>
      <c r="C9" s="14">
        <v>36848</v>
      </c>
      <c r="D9" s="14">
        <v>42569</v>
      </c>
      <c r="E9" s="14">
        <v>49621</v>
      </c>
      <c r="F9" s="14">
        <v>40964</v>
      </c>
      <c r="G9" s="14">
        <v>52011</v>
      </c>
      <c r="H9" s="14">
        <v>22731</v>
      </c>
      <c r="I9" s="14">
        <v>25939</v>
      </c>
      <c r="J9" s="12">
        <f aca="true" t="shared" si="2" ref="J9:J19">SUM(B9:I9)</f>
        <v>310291</v>
      </c>
    </row>
    <row r="10" spans="1:10" ht="15.75">
      <c r="A10" s="15" t="s">
        <v>23</v>
      </c>
      <c r="B10" s="14">
        <f>+B9-B11</f>
        <v>39608</v>
      </c>
      <c r="C10" s="14">
        <f aca="true" t="shared" si="3" ref="C10:I10">+C9-C11</f>
        <v>36848</v>
      </c>
      <c r="D10" s="14">
        <f t="shared" si="3"/>
        <v>42569</v>
      </c>
      <c r="E10" s="14">
        <f t="shared" si="3"/>
        <v>49621</v>
      </c>
      <c r="F10" s="14">
        <f t="shared" si="3"/>
        <v>40964</v>
      </c>
      <c r="G10" s="14">
        <f t="shared" si="3"/>
        <v>52011</v>
      </c>
      <c r="H10" s="14">
        <f t="shared" si="3"/>
        <v>22731</v>
      </c>
      <c r="I10" s="14">
        <f t="shared" si="3"/>
        <v>25939</v>
      </c>
      <c r="J10" s="12">
        <f t="shared" si="2"/>
        <v>310291</v>
      </c>
    </row>
    <row r="11" spans="1:10" ht="15.75">
      <c r="A11" s="15" t="s">
        <v>24</v>
      </c>
      <c r="B11" s="14">
        <v>0</v>
      </c>
      <c r="C11" s="14">
        <v>0</v>
      </c>
      <c r="D11" s="14">
        <v>0</v>
      </c>
      <c r="E11" s="14">
        <v>0</v>
      </c>
      <c r="F11" s="14">
        <v>0</v>
      </c>
      <c r="G11" s="14">
        <v>0</v>
      </c>
      <c r="H11" s="14">
        <v>0</v>
      </c>
      <c r="I11" s="14">
        <v>0</v>
      </c>
      <c r="J11" s="12">
        <f t="shared" si="2"/>
        <v>0</v>
      </c>
    </row>
    <row r="12" spans="1:10" ht="15.75">
      <c r="A12" s="16" t="s">
        <v>91</v>
      </c>
      <c r="B12" s="14">
        <f>B13+B14+B15</f>
        <v>227190</v>
      </c>
      <c r="C12" s="14">
        <f aca="true" t="shared" si="4" ref="C12:I12">C13+C14+C15</f>
        <v>175585</v>
      </c>
      <c r="D12" s="14">
        <f t="shared" si="4"/>
        <v>301694</v>
      </c>
      <c r="E12" s="14">
        <f t="shared" si="4"/>
        <v>355955</v>
      </c>
      <c r="F12" s="14">
        <f t="shared" si="4"/>
        <v>204273</v>
      </c>
      <c r="G12" s="14">
        <f t="shared" si="4"/>
        <v>351394</v>
      </c>
      <c r="H12" s="14">
        <f t="shared" si="4"/>
        <v>173389</v>
      </c>
      <c r="I12" s="14">
        <f t="shared" si="4"/>
        <v>126547</v>
      </c>
      <c r="J12" s="12">
        <f t="shared" si="2"/>
        <v>1916027</v>
      </c>
    </row>
    <row r="13" spans="1:10" ht="15.75">
      <c r="A13" s="15" t="s">
        <v>25</v>
      </c>
      <c r="B13" s="14">
        <v>121242</v>
      </c>
      <c r="C13" s="14">
        <v>96453</v>
      </c>
      <c r="D13" s="14">
        <v>159681</v>
      </c>
      <c r="E13" s="14">
        <v>192589</v>
      </c>
      <c r="F13" s="14">
        <v>113982</v>
      </c>
      <c r="G13" s="14">
        <v>193703</v>
      </c>
      <c r="H13" s="14">
        <v>94691</v>
      </c>
      <c r="I13" s="14">
        <v>67491</v>
      </c>
      <c r="J13" s="12">
        <f t="shared" si="2"/>
        <v>1039832</v>
      </c>
    </row>
    <row r="14" spans="1:10" ht="15.75">
      <c r="A14" s="15" t="s">
        <v>26</v>
      </c>
      <c r="B14" s="14">
        <v>100142</v>
      </c>
      <c r="C14" s="14">
        <v>74589</v>
      </c>
      <c r="D14" s="14">
        <v>135898</v>
      </c>
      <c r="E14" s="14">
        <v>155074</v>
      </c>
      <c r="F14" s="14">
        <v>85209</v>
      </c>
      <c r="G14" s="14">
        <v>149660</v>
      </c>
      <c r="H14" s="14">
        <v>74472</v>
      </c>
      <c r="I14" s="14">
        <v>56532</v>
      </c>
      <c r="J14" s="12">
        <f t="shared" si="2"/>
        <v>831576</v>
      </c>
    </row>
    <row r="15" spans="1:10" ht="15.75">
      <c r="A15" s="15" t="s">
        <v>27</v>
      </c>
      <c r="B15" s="14">
        <v>5806</v>
      </c>
      <c r="C15" s="14">
        <v>4543</v>
      </c>
      <c r="D15" s="14">
        <v>6115</v>
      </c>
      <c r="E15" s="14">
        <v>8292</v>
      </c>
      <c r="F15" s="14">
        <v>5082</v>
      </c>
      <c r="G15" s="14">
        <v>8031</v>
      </c>
      <c r="H15" s="14">
        <v>4226</v>
      </c>
      <c r="I15" s="14">
        <v>2524</v>
      </c>
      <c r="J15" s="12">
        <f t="shared" si="2"/>
        <v>44619</v>
      </c>
    </row>
    <row r="16" spans="1:10" ht="15.75">
      <c r="A16" s="16" t="s">
        <v>95</v>
      </c>
      <c r="B16" s="14">
        <f>B17+B18+B19</f>
        <v>1240</v>
      </c>
      <c r="C16" s="14">
        <f aca="true" t="shared" si="5" ref="C16:I16">C17+C18+C19</f>
        <v>1043</v>
      </c>
      <c r="D16" s="14">
        <f t="shared" si="5"/>
        <v>1231</v>
      </c>
      <c r="E16" s="14">
        <f t="shared" si="5"/>
        <v>1659</v>
      </c>
      <c r="F16" s="14">
        <f t="shared" si="5"/>
        <v>1224</v>
      </c>
      <c r="G16" s="14">
        <f t="shared" si="5"/>
        <v>1774</v>
      </c>
      <c r="H16" s="14">
        <f t="shared" si="5"/>
        <v>998</v>
      </c>
      <c r="I16" s="14">
        <f t="shared" si="5"/>
        <v>597</v>
      </c>
      <c r="J16" s="12">
        <f t="shared" si="2"/>
        <v>9766</v>
      </c>
    </row>
    <row r="17" spans="1:10" ht="15.75">
      <c r="A17" s="15" t="s">
        <v>92</v>
      </c>
      <c r="B17" s="14">
        <v>1233</v>
      </c>
      <c r="C17" s="14">
        <v>1018</v>
      </c>
      <c r="D17" s="14">
        <v>1210</v>
      </c>
      <c r="E17" s="14">
        <v>1627</v>
      </c>
      <c r="F17" s="14">
        <v>1214</v>
      </c>
      <c r="G17" s="14">
        <v>1751</v>
      </c>
      <c r="H17" s="14">
        <v>995</v>
      </c>
      <c r="I17" s="14">
        <v>594</v>
      </c>
      <c r="J17" s="12">
        <f t="shared" si="2"/>
        <v>9642</v>
      </c>
    </row>
    <row r="18" spans="1:10" ht="15.75">
      <c r="A18" s="15" t="s">
        <v>93</v>
      </c>
      <c r="B18" s="14">
        <v>7</v>
      </c>
      <c r="C18" s="14">
        <v>25</v>
      </c>
      <c r="D18" s="14">
        <v>21</v>
      </c>
      <c r="E18" s="14">
        <v>32</v>
      </c>
      <c r="F18" s="14">
        <v>10</v>
      </c>
      <c r="G18" s="14">
        <v>23</v>
      </c>
      <c r="H18" s="14">
        <v>3</v>
      </c>
      <c r="I18" s="14">
        <v>3</v>
      </c>
      <c r="J18" s="12">
        <f t="shared" si="2"/>
        <v>124</v>
      </c>
    </row>
    <row r="19" spans="1:10" ht="15.75">
      <c r="A19" s="15" t="s">
        <v>94</v>
      </c>
      <c r="B19" s="14">
        <v>0</v>
      </c>
      <c r="C19" s="14">
        <v>0</v>
      </c>
      <c r="D19" s="14">
        <v>0</v>
      </c>
      <c r="E19" s="14">
        <v>0</v>
      </c>
      <c r="F19" s="14">
        <v>0</v>
      </c>
      <c r="G19" s="14">
        <v>0</v>
      </c>
      <c r="H19" s="14">
        <v>0</v>
      </c>
      <c r="I19" s="14">
        <v>0</v>
      </c>
      <c r="J19" s="12">
        <f t="shared" si="2"/>
        <v>0</v>
      </c>
    </row>
    <row r="20" spans="1:10" ht="15.75">
      <c r="A20" s="17" t="s">
        <v>28</v>
      </c>
      <c r="B20" s="18">
        <f>B21+B22+B23</f>
        <v>165158</v>
      </c>
      <c r="C20" s="18">
        <f aca="true" t="shared" si="6" ref="C20:I20">C21+C22+C23</f>
        <v>108873</v>
      </c>
      <c r="D20" s="18">
        <f t="shared" si="6"/>
        <v>132977</v>
      </c>
      <c r="E20" s="18">
        <f t="shared" si="6"/>
        <v>195626</v>
      </c>
      <c r="F20" s="18">
        <f t="shared" si="6"/>
        <v>134683</v>
      </c>
      <c r="G20" s="18">
        <f t="shared" si="6"/>
        <v>224972</v>
      </c>
      <c r="H20" s="18">
        <f t="shared" si="6"/>
        <v>140056</v>
      </c>
      <c r="I20" s="18">
        <f t="shared" si="6"/>
        <v>84899</v>
      </c>
      <c r="J20" s="12">
        <f aca="true" t="shared" si="7" ref="J20:J26">SUM(B20:I20)</f>
        <v>1187244</v>
      </c>
    </row>
    <row r="21" spans="1:10" ht="18.75" customHeight="1">
      <c r="A21" s="13" t="s">
        <v>29</v>
      </c>
      <c r="B21" s="14">
        <v>99396</v>
      </c>
      <c r="C21" s="14">
        <v>71036</v>
      </c>
      <c r="D21" s="14">
        <v>89150</v>
      </c>
      <c r="E21" s="14">
        <v>130069</v>
      </c>
      <c r="F21" s="14">
        <v>86901</v>
      </c>
      <c r="G21" s="14">
        <v>144165</v>
      </c>
      <c r="H21" s="14">
        <v>85473</v>
      </c>
      <c r="I21" s="14">
        <v>51151</v>
      </c>
      <c r="J21" s="12">
        <f t="shared" si="7"/>
        <v>757341</v>
      </c>
    </row>
    <row r="22" spans="1:10" ht="18.75" customHeight="1">
      <c r="A22" s="13" t="s">
        <v>30</v>
      </c>
      <c r="B22" s="14">
        <v>62351</v>
      </c>
      <c r="C22" s="14">
        <v>35587</v>
      </c>
      <c r="D22" s="14">
        <v>41361</v>
      </c>
      <c r="E22" s="14">
        <v>61672</v>
      </c>
      <c r="F22" s="14">
        <v>45160</v>
      </c>
      <c r="G22" s="14">
        <v>76472</v>
      </c>
      <c r="H22" s="14">
        <v>51941</v>
      </c>
      <c r="I22" s="14">
        <v>32344</v>
      </c>
      <c r="J22" s="12">
        <f t="shared" si="7"/>
        <v>406888</v>
      </c>
    </row>
    <row r="23" spans="1:10" ht="18.75" customHeight="1">
      <c r="A23" s="13" t="s">
        <v>31</v>
      </c>
      <c r="B23" s="14">
        <v>3411</v>
      </c>
      <c r="C23" s="14">
        <v>2250</v>
      </c>
      <c r="D23" s="14">
        <v>2466</v>
      </c>
      <c r="E23" s="14">
        <v>3885</v>
      </c>
      <c r="F23" s="14">
        <v>2622</v>
      </c>
      <c r="G23" s="14">
        <v>4335</v>
      </c>
      <c r="H23" s="14">
        <v>2642</v>
      </c>
      <c r="I23" s="14">
        <v>1404</v>
      </c>
      <c r="J23" s="12">
        <f t="shared" si="7"/>
        <v>23015</v>
      </c>
    </row>
    <row r="24" spans="1:10" ht="18.75" customHeight="1">
      <c r="A24" s="17" t="s">
        <v>32</v>
      </c>
      <c r="B24" s="14">
        <f>B25+B26</f>
        <v>52681</v>
      </c>
      <c r="C24" s="14">
        <f aca="true" t="shared" si="8" ref="C24:I24">C25+C26</f>
        <v>44142</v>
      </c>
      <c r="D24" s="14">
        <f t="shared" si="8"/>
        <v>68160</v>
      </c>
      <c r="E24" s="14">
        <f t="shared" si="8"/>
        <v>93509</v>
      </c>
      <c r="F24" s="14">
        <f t="shared" si="8"/>
        <v>52658</v>
      </c>
      <c r="G24" s="14">
        <f t="shared" si="8"/>
        <v>70334</v>
      </c>
      <c r="H24" s="14">
        <f t="shared" si="8"/>
        <v>31601</v>
      </c>
      <c r="I24" s="14">
        <f t="shared" si="8"/>
        <v>16516</v>
      </c>
      <c r="J24" s="12">
        <f t="shared" si="7"/>
        <v>429601</v>
      </c>
    </row>
    <row r="25" spans="1:10" ht="18.75" customHeight="1">
      <c r="A25" s="13" t="s">
        <v>33</v>
      </c>
      <c r="B25" s="14">
        <v>33716</v>
      </c>
      <c r="C25" s="14">
        <v>28251</v>
      </c>
      <c r="D25" s="14">
        <v>43622</v>
      </c>
      <c r="E25" s="14">
        <v>59846</v>
      </c>
      <c r="F25" s="14">
        <v>33701</v>
      </c>
      <c r="G25" s="14">
        <v>45014</v>
      </c>
      <c r="H25" s="14">
        <v>20225</v>
      </c>
      <c r="I25" s="14">
        <v>10570</v>
      </c>
      <c r="J25" s="12">
        <f t="shared" si="7"/>
        <v>274945</v>
      </c>
    </row>
    <row r="26" spans="1:10" ht="18.75" customHeight="1">
      <c r="A26" s="13" t="s">
        <v>34</v>
      </c>
      <c r="B26" s="14">
        <v>18965</v>
      </c>
      <c r="C26" s="14">
        <v>15891</v>
      </c>
      <c r="D26" s="14">
        <v>24538</v>
      </c>
      <c r="E26" s="14">
        <v>33663</v>
      </c>
      <c r="F26" s="14">
        <v>18957</v>
      </c>
      <c r="G26" s="14">
        <v>25320</v>
      </c>
      <c r="H26" s="14">
        <v>11376</v>
      </c>
      <c r="I26" s="14">
        <v>5946</v>
      </c>
      <c r="J26" s="12">
        <f t="shared" si="7"/>
        <v>154656</v>
      </c>
    </row>
    <row r="27" spans="1:10" ht="11.25" customHeight="1">
      <c r="A27" s="2"/>
      <c r="B27" s="19"/>
      <c r="C27" s="19"/>
      <c r="D27" s="19"/>
      <c r="E27" s="19"/>
      <c r="F27" s="19"/>
      <c r="G27" s="19"/>
      <c r="H27" s="19"/>
      <c r="I27" s="19"/>
      <c r="J27" s="20"/>
    </row>
    <row r="28" spans="1:10" ht="18.75" customHeight="1">
      <c r="A28" s="2" t="s">
        <v>69</v>
      </c>
      <c r="B28" s="22">
        <v>0</v>
      </c>
      <c r="C28" s="22">
        <v>0</v>
      </c>
      <c r="D28" s="22">
        <v>0</v>
      </c>
      <c r="E28" s="22">
        <v>0</v>
      </c>
      <c r="F28" s="22">
        <v>0</v>
      </c>
      <c r="G28" s="22">
        <v>0</v>
      </c>
      <c r="H28" s="22">
        <v>0</v>
      </c>
      <c r="I28" s="22">
        <v>0</v>
      </c>
      <c r="J28" s="21"/>
    </row>
    <row r="29" spans="1:10" ht="18.75" customHeight="1">
      <c r="A29" s="17" t="s">
        <v>35</v>
      </c>
      <c r="B29" s="22">
        <v>0.9896</v>
      </c>
      <c r="C29" s="22">
        <v>0.9919</v>
      </c>
      <c r="D29" s="22">
        <v>1</v>
      </c>
      <c r="E29" s="22">
        <v>1</v>
      </c>
      <c r="F29" s="22">
        <v>1</v>
      </c>
      <c r="G29" s="22">
        <v>1</v>
      </c>
      <c r="H29" s="22">
        <v>0.9578</v>
      </c>
      <c r="I29" s="22">
        <v>0.9989</v>
      </c>
      <c r="J29" s="21"/>
    </row>
    <row r="30" spans="1:10" ht="18.75" customHeight="1">
      <c r="A30" s="17" t="s">
        <v>36</v>
      </c>
      <c r="B30" s="23">
        <v>0.81</v>
      </c>
      <c r="C30" s="23">
        <v>0.7268</v>
      </c>
      <c r="D30" s="23">
        <v>0.7795</v>
      </c>
      <c r="E30" s="23">
        <v>0.7645</v>
      </c>
      <c r="F30" s="23">
        <v>0.7208</v>
      </c>
      <c r="G30" s="23">
        <v>0.709</v>
      </c>
      <c r="H30" s="23">
        <v>0.6424</v>
      </c>
      <c r="I30" s="24">
        <v>0.8414</v>
      </c>
      <c r="J30" s="14"/>
    </row>
    <row r="31" spans="1:10" ht="14.25">
      <c r="A31" s="25"/>
      <c r="B31" s="25"/>
      <c r="C31" s="25"/>
      <c r="D31" s="25"/>
      <c r="E31" s="25"/>
      <c r="F31" s="25"/>
      <c r="G31" s="25"/>
      <c r="H31" s="25"/>
      <c r="I31" s="25"/>
      <c r="J31" s="25"/>
    </row>
    <row r="32" spans="1:10" ht="18.75" customHeight="1">
      <c r="A32" s="2" t="s">
        <v>70</v>
      </c>
      <c r="B32" s="23">
        <f>(((+B$8+B$20)*B$29)+(B$24*B$30))/B$7</f>
        <v>0.9701269490014963</v>
      </c>
      <c r="C32" s="23">
        <f aca="true" t="shared" si="9" ref="C32:I32">(((+C$8+C$20)*C$29)+(C$24*C$30))/C$7</f>
        <v>0.9599700366448289</v>
      </c>
      <c r="D32" s="23">
        <f t="shared" si="9"/>
        <v>0.9725056207935517</v>
      </c>
      <c r="E32" s="23">
        <f t="shared" si="9"/>
        <v>0.9683769124172494</v>
      </c>
      <c r="F32" s="23">
        <f t="shared" si="9"/>
        <v>0.9661087002826174</v>
      </c>
      <c r="G32" s="23">
        <f t="shared" si="9"/>
        <v>0.9707813957472322</v>
      </c>
      <c r="H32" s="23">
        <f t="shared" si="9"/>
        <v>0.9307728007592705</v>
      </c>
      <c r="I32" s="23">
        <f t="shared" si="9"/>
        <v>0.9886788194799173</v>
      </c>
      <c r="J32" s="21"/>
    </row>
    <row r="33" spans="1:10" ht="12" customHeight="1">
      <c r="A33" s="17"/>
      <c r="B33" s="19"/>
      <c r="C33" s="19"/>
      <c r="D33" s="19"/>
      <c r="E33" s="19"/>
      <c r="F33" s="19"/>
      <c r="G33" s="19"/>
      <c r="H33" s="19"/>
      <c r="I33" s="19"/>
      <c r="J33" s="20"/>
    </row>
    <row r="34" spans="1:10" ht="18.75" customHeight="1">
      <c r="A34" s="2" t="s">
        <v>37</v>
      </c>
      <c r="B34" s="26">
        <v>1.5644</v>
      </c>
      <c r="C34" s="26">
        <v>1.5382</v>
      </c>
      <c r="D34" s="26">
        <v>1.554</v>
      </c>
      <c r="E34" s="26">
        <v>1.5532</v>
      </c>
      <c r="F34" s="26">
        <v>1.5116</v>
      </c>
      <c r="G34" s="26">
        <v>1.5844</v>
      </c>
      <c r="H34" s="26">
        <v>1.8156</v>
      </c>
      <c r="I34" s="26">
        <v>1.9205</v>
      </c>
      <c r="J34" s="27"/>
    </row>
    <row r="35" spans="1:10" ht="18.75" customHeight="1">
      <c r="A35" s="17" t="s">
        <v>71</v>
      </c>
      <c r="B35" s="26">
        <f>B32*B34</f>
        <v>1.5176665990179408</v>
      </c>
      <c r="C35" s="26">
        <f aca="true" t="shared" si="10" ref="C35:I35">C32*C34</f>
        <v>1.4766259103670758</v>
      </c>
      <c r="D35" s="26">
        <f t="shared" si="10"/>
        <v>1.5112737347131795</v>
      </c>
      <c r="E35" s="26">
        <f t="shared" si="10"/>
        <v>1.5040830203664717</v>
      </c>
      <c r="F35" s="26">
        <f t="shared" si="10"/>
        <v>1.4603699113472046</v>
      </c>
      <c r="G35" s="26">
        <f t="shared" si="10"/>
        <v>1.5381060434219147</v>
      </c>
      <c r="H35" s="26">
        <f t="shared" si="10"/>
        <v>1.6899110970585316</v>
      </c>
      <c r="I35" s="26">
        <f t="shared" si="10"/>
        <v>1.8987576728111812</v>
      </c>
      <c r="J35" s="27"/>
    </row>
    <row r="36" spans="1:10" ht="12" customHeight="1">
      <c r="A36" s="17"/>
      <c r="B36" s="19"/>
      <c r="C36" s="19"/>
      <c r="D36" s="19"/>
      <c r="E36" s="19"/>
      <c r="F36" s="19"/>
      <c r="G36" s="19"/>
      <c r="H36" s="19"/>
      <c r="I36" s="19"/>
      <c r="J36" s="20"/>
    </row>
    <row r="37" spans="1:10" ht="18.75" customHeight="1">
      <c r="A37" s="2" t="s">
        <v>88</v>
      </c>
      <c r="B37" s="21">
        <f>+B39</f>
        <v>0</v>
      </c>
      <c r="C37" s="21">
        <f aca="true" t="shared" si="11" ref="C37:I37">+C39</f>
        <v>0</v>
      </c>
      <c r="D37" s="21">
        <f t="shared" si="11"/>
        <v>0</v>
      </c>
      <c r="E37" s="21">
        <f t="shared" si="11"/>
        <v>0</v>
      </c>
      <c r="F37" s="21">
        <f t="shared" si="11"/>
        <v>0</v>
      </c>
      <c r="G37" s="21">
        <f t="shared" si="11"/>
        <v>0</v>
      </c>
      <c r="H37" s="21">
        <f t="shared" si="11"/>
        <v>0</v>
      </c>
      <c r="I37" s="21">
        <f t="shared" si="11"/>
        <v>0</v>
      </c>
      <c r="J37" s="21">
        <f aca="true" t="shared" si="12" ref="J37:J55">SUM(B37:I37)</f>
        <v>0</v>
      </c>
    </row>
    <row r="38" spans="1:10" ht="18.75" customHeight="1">
      <c r="A38" s="17" t="s">
        <v>38</v>
      </c>
      <c r="B38" s="58">
        <v>0</v>
      </c>
      <c r="C38" s="58">
        <v>0</v>
      </c>
      <c r="D38" s="58">
        <v>0</v>
      </c>
      <c r="E38" s="58">
        <v>0</v>
      </c>
      <c r="F38" s="58">
        <v>0</v>
      </c>
      <c r="G38" s="58">
        <v>0</v>
      </c>
      <c r="H38" s="58">
        <v>0</v>
      </c>
      <c r="I38" s="58">
        <v>0</v>
      </c>
      <c r="J38" s="58">
        <f t="shared" si="12"/>
        <v>0</v>
      </c>
    </row>
    <row r="39" spans="1:10" ht="18.75" customHeight="1">
      <c r="A39" s="17" t="s">
        <v>39</v>
      </c>
      <c r="B39" s="21">
        <v>0</v>
      </c>
      <c r="C39" s="21">
        <v>0</v>
      </c>
      <c r="D39" s="21">
        <v>0</v>
      </c>
      <c r="E39" s="21">
        <v>0</v>
      </c>
      <c r="F39" s="21">
        <v>0</v>
      </c>
      <c r="G39" s="21">
        <v>0</v>
      </c>
      <c r="H39" s="21">
        <v>0</v>
      </c>
      <c r="I39" s="21">
        <v>0</v>
      </c>
      <c r="J39" s="21">
        <f t="shared" si="12"/>
        <v>0</v>
      </c>
    </row>
    <row r="40" spans="1:10" ht="15.75">
      <c r="A40" s="2"/>
      <c r="B40" s="19"/>
      <c r="C40" s="19"/>
      <c r="D40" s="19"/>
      <c r="E40" s="19"/>
      <c r="F40" s="19"/>
      <c r="G40" s="19"/>
      <c r="H40" s="19"/>
      <c r="I40" s="19"/>
      <c r="J40" s="20"/>
    </row>
    <row r="41" spans="1:13" ht="15.75">
      <c r="A41" s="28" t="s">
        <v>40</v>
      </c>
      <c r="B41" s="29">
        <f>+B42+B43</f>
        <v>737399.29</v>
      </c>
      <c r="C41" s="29">
        <f aca="true" t="shared" si="13" ref="C41:I41">+C42+C43</f>
        <v>541170.11</v>
      </c>
      <c r="D41" s="29">
        <f t="shared" si="13"/>
        <v>826109.07</v>
      </c>
      <c r="E41" s="29">
        <f t="shared" si="13"/>
        <v>1047398.29</v>
      </c>
      <c r="F41" s="29">
        <f t="shared" si="13"/>
        <v>633511.39</v>
      </c>
      <c r="G41" s="29">
        <f t="shared" si="13"/>
        <v>1077420.21</v>
      </c>
      <c r="H41" s="29">
        <f t="shared" si="13"/>
        <v>623196.96</v>
      </c>
      <c r="I41" s="29">
        <f t="shared" si="13"/>
        <v>483230.03</v>
      </c>
      <c r="J41" s="29">
        <f t="shared" si="12"/>
        <v>5969435.35</v>
      </c>
      <c r="L41" s="43"/>
      <c r="M41" s="43"/>
    </row>
    <row r="42" spans="1:10" ht="15.75">
      <c r="A42" s="17" t="s">
        <v>72</v>
      </c>
      <c r="B42" s="30">
        <f>ROUND(+B7*B35,2)</f>
        <v>737399.29</v>
      </c>
      <c r="C42" s="30">
        <f aca="true" t="shared" si="14" ref="C42:I42">ROUND(+C7*C35,2)</f>
        <v>541170.11</v>
      </c>
      <c r="D42" s="30">
        <f t="shared" si="14"/>
        <v>826109.07</v>
      </c>
      <c r="E42" s="30">
        <f t="shared" si="14"/>
        <v>1047398.29</v>
      </c>
      <c r="F42" s="30">
        <f t="shared" si="14"/>
        <v>633511.39</v>
      </c>
      <c r="G42" s="30">
        <f t="shared" si="14"/>
        <v>1077420.21</v>
      </c>
      <c r="H42" s="30">
        <f t="shared" si="14"/>
        <v>623196.96</v>
      </c>
      <c r="I42" s="30">
        <f t="shared" si="14"/>
        <v>483230.03</v>
      </c>
      <c r="J42" s="30">
        <f>SUM(B42:I42)</f>
        <v>5969435.35</v>
      </c>
    </row>
    <row r="43" spans="1:10" ht="15.75">
      <c r="A43" s="17" t="s">
        <v>41</v>
      </c>
      <c r="B43" s="57">
        <f>+B37</f>
        <v>0</v>
      </c>
      <c r="C43" s="57">
        <f aca="true" t="shared" si="15" ref="C43:I43">+C37</f>
        <v>0</v>
      </c>
      <c r="D43" s="57">
        <f t="shared" si="15"/>
        <v>0</v>
      </c>
      <c r="E43" s="57">
        <f t="shared" si="15"/>
        <v>0</v>
      </c>
      <c r="F43" s="57">
        <f t="shared" si="15"/>
        <v>0</v>
      </c>
      <c r="G43" s="57">
        <f t="shared" si="15"/>
        <v>0</v>
      </c>
      <c r="H43" s="57">
        <f t="shared" si="15"/>
        <v>0</v>
      </c>
      <c r="I43" s="57">
        <f t="shared" si="15"/>
        <v>0</v>
      </c>
      <c r="J43" s="57">
        <f t="shared" si="12"/>
        <v>0</v>
      </c>
    </row>
    <row r="44" spans="1:12" ht="18">
      <c r="A44" s="2"/>
      <c r="B44" s="19"/>
      <c r="C44" s="19"/>
      <c r="D44" s="19"/>
      <c r="E44" s="19"/>
      <c r="F44" s="19"/>
      <c r="G44" s="19"/>
      <c r="H44" s="19"/>
      <c r="I44" s="19"/>
      <c r="J44" s="20"/>
      <c r="L44" s="70"/>
    </row>
    <row r="45" spans="1:12" ht="18">
      <c r="A45" s="2" t="s">
        <v>89</v>
      </c>
      <c r="B45" s="31">
        <f aca="true" t="shared" si="16" ref="B45:J45">+B46+B49+B55</f>
        <v>-123790.96</v>
      </c>
      <c r="C45" s="31">
        <f t="shared" si="16"/>
        <v>-115904.08</v>
      </c>
      <c r="D45" s="31">
        <f t="shared" si="16"/>
        <v>-130577</v>
      </c>
      <c r="E45" s="31">
        <f t="shared" si="16"/>
        <v>-154730.73</v>
      </c>
      <c r="F45" s="31">
        <f t="shared" si="16"/>
        <v>-124480.86</v>
      </c>
      <c r="G45" s="31">
        <f t="shared" si="16"/>
        <v>-165799.43</v>
      </c>
      <c r="H45" s="31">
        <f t="shared" si="16"/>
        <v>-74493.57</v>
      </c>
      <c r="I45" s="31">
        <f t="shared" si="16"/>
        <v>-79807.7</v>
      </c>
      <c r="J45" s="31">
        <f t="shared" si="16"/>
        <v>-969584.33</v>
      </c>
      <c r="L45" s="71"/>
    </row>
    <row r="46" spans="1:12" ht="18">
      <c r="A46" s="17" t="s">
        <v>42</v>
      </c>
      <c r="B46" s="32">
        <f>B47+B48</f>
        <v>-118824</v>
      </c>
      <c r="C46" s="32">
        <f aca="true" t="shared" si="17" ref="C46:I46">C47+C48</f>
        <v>-110544</v>
      </c>
      <c r="D46" s="32">
        <f t="shared" si="17"/>
        <v>-127707</v>
      </c>
      <c r="E46" s="32">
        <f t="shared" si="17"/>
        <v>-148863</v>
      </c>
      <c r="F46" s="32">
        <f t="shared" si="17"/>
        <v>-122892</v>
      </c>
      <c r="G46" s="32">
        <f t="shared" si="17"/>
        <v>-156033</v>
      </c>
      <c r="H46" s="32">
        <f t="shared" si="17"/>
        <v>-68193</v>
      </c>
      <c r="I46" s="32">
        <f t="shared" si="17"/>
        <v>-77817</v>
      </c>
      <c r="J46" s="31">
        <f t="shared" si="12"/>
        <v>-930873</v>
      </c>
      <c r="L46" s="71"/>
    </row>
    <row r="47" spans="1:12" ht="15.75">
      <c r="A47" s="13" t="s">
        <v>67</v>
      </c>
      <c r="B47" s="20">
        <f aca="true" t="shared" si="18" ref="B47:I47">ROUND(-B9*$D$3,2)</f>
        <v>-118824</v>
      </c>
      <c r="C47" s="20">
        <f t="shared" si="18"/>
        <v>-110544</v>
      </c>
      <c r="D47" s="20">
        <f t="shared" si="18"/>
        <v>-127707</v>
      </c>
      <c r="E47" s="20">
        <f t="shared" si="18"/>
        <v>-148863</v>
      </c>
      <c r="F47" s="20">
        <f t="shared" si="18"/>
        <v>-122892</v>
      </c>
      <c r="G47" s="20">
        <f t="shared" si="18"/>
        <v>-156033</v>
      </c>
      <c r="H47" s="20">
        <f t="shared" si="18"/>
        <v>-68193</v>
      </c>
      <c r="I47" s="20">
        <f t="shared" si="18"/>
        <v>-77817</v>
      </c>
      <c r="J47" s="57">
        <f t="shared" si="12"/>
        <v>-930873</v>
      </c>
      <c r="L47" s="43"/>
    </row>
    <row r="48" spans="1:12" ht="15.75">
      <c r="A48" s="13" t="s">
        <v>66</v>
      </c>
      <c r="B48" s="20">
        <f>ROUND(B11*$D$3,2)</f>
        <v>0</v>
      </c>
      <c r="C48" s="20">
        <f aca="true" t="shared" si="19" ref="C48:I48">ROUND(C11*$D$3,2)</f>
        <v>0</v>
      </c>
      <c r="D48" s="20">
        <f t="shared" si="19"/>
        <v>0</v>
      </c>
      <c r="E48" s="20">
        <f t="shared" si="19"/>
        <v>0</v>
      </c>
      <c r="F48" s="20">
        <f t="shared" si="19"/>
        <v>0</v>
      </c>
      <c r="G48" s="20">
        <f t="shared" si="19"/>
        <v>0</v>
      </c>
      <c r="H48" s="20">
        <f t="shared" si="19"/>
        <v>0</v>
      </c>
      <c r="I48" s="20">
        <f t="shared" si="19"/>
        <v>0</v>
      </c>
      <c r="J48" s="57">
        <f>SUM(B48:I48)</f>
        <v>0</v>
      </c>
      <c r="L48" s="43"/>
    </row>
    <row r="49" spans="1:12" ht="15.75">
      <c r="A49" s="17" t="s">
        <v>43</v>
      </c>
      <c r="B49" s="32">
        <f aca="true" t="shared" si="20" ref="B49:J49">SUM(B50:B54)</f>
        <v>-4966.96</v>
      </c>
      <c r="C49" s="32">
        <f t="shared" si="20"/>
        <v>-5360.08</v>
      </c>
      <c r="D49" s="32">
        <f t="shared" si="20"/>
        <v>-2870</v>
      </c>
      <c r="E49" s="32">
        <f t="shared" si="20"/>
        <v>-5867.73</v>
      </c>
      <c r="F49" s="32">
        <f t="shared" si="20"/>
        <v>-1588.86</v>
      </c>
      <c r="G49" s="32">
        <f t="shared" si="20"/>
        <v>-9766.43</v>
      </c>
      <c r="H49" s="32">
        <f t="shared" si="20"/>
        <v>-6300.57</v>
      </c>
      <c r="I49" s="32">
        <f t="shared" si="20"/>
        <v>-1990.7</v>
      </c>
      <c r="J49" s="32">
        <f t="shared" si="20"/>
        <v>-38711.33</v>
      </c>
      <c r="L49" s="50"/>
    </row>
    <row r="50" spans="1:11" ht="15.75">
      <c r="A50" s="13" t="s">
        <v>60</v>
      </c>
      <c r="B50" s="27">
        <v>-4966.96</v>
      </c>
      <c r="C50" s="27">
        <v>-5360.08</v>
      </c>
      <c r="D50" s="27">
        <v>-2870</v>
      </c>
      <c r="E50" s="27">
        <v>-5867.73</v>
      </c>
      <c r="F50" s="27">
        <v>-1588.86</v>
      </c>
      <c r="G50" s="27">
        <v>-9766.43</v>
      </c>
      <c r="H50" s="27">
        <v>-6300.57</v>
      </c>
      <c r="I50" s="27">
        <v>-1990.7</v>
      </c>
      <c r="J50" s="27">
        <f t="shared" si="12"/>
        <v>-38711.33</v>
      </c>
      <c r="K50" s="62"/>
    </row>
    <row r="51" spans="1:10" ht="15.75">
      <c r="A51" s="13" t="s">
        <v>61</v>
      </c>
      <c r="B51" s="27">
        <v>0</v>
      </c>
      <c r="C51" s="27">
        <v>0</v>
      </c>
      <c r="D51" s="27">
        <v>0</v>
      </c>
      <c r="E51" s="27">
        <v>0</v>
      </c>
      <c r="F51" s="27">
        <v>0</v>
      </c>
      <c r="G51" s="27">
        <v>0</v>
      </c>
      <c r="H51" s="27">
        <v>0</v>
      </c>
      <c r="I51" s="27">
        <v>0</v>
      </c>
      <c r="J51" s="27">
        <f t="shared" si="12"/>
        <v>0</v>
      </c>
    </row>
    <row r="52" spans="1:10" ht="15.75">
      <c r="A52" s="13" t="s">
        <v>62</v>
      </c>
      <c r="B52" s="27">
        <v>0</v>
      </c>
      <c r="C52" s="27">
        <v>0</v>
      </c>
      <c r="D52" s="27">
        <v>0</v>
      </c>
      <c r="E52" s="27">
        <v>0</v>
      </c>
      <c r="F52" s="27">
        <v>0</v>
      </c>
      <c r="G52" s="27">
        <v>0</v>
      </c>
      <c r="H52" s="27">
        <v>0</v>
      </c>
      <c r="I52" s="27">
        <v>0</v>
      </c>
      <c r="J52" s="27">
        <f t="shared" si="12"/>
        <v>0</v>
      </c>
    </row>
    <row r="53" spans="1:10" ht="15.75">
      <c r="A53" s="13" t="s">
        <v>63</v>
      </c>
      <c r="B53" s="27">
        <v>0</v>
      </c>
      <c r="C53" s="27">
        <v>0</v>
      </c>
      <c r="D53" s="27">
        <v>0</v>
      </c>
      <c r="E53" s="27">
        <v>0</v>
      </c>
      <c r="F53" s="27">
        <v>0</v>
      </c>
      <c r="G53" s="27">
        <v>0</v>
      </c>
      <c r="H53" s="27">
        <v>0</v>
      </c>
      <c r="I53" s="27">
        <v>0</v>
      </c>
      <c r="J53" s="21">
        <f t="shared" si="12"/>
        <v>0</v>
      </c>
    </row>
    <row r="54" spans="1:10" ht="15.75">
      <c r="A54" s="13" t="s">
        <v>64</v>
      </c>
      <c r="B54" s="27">
        <v>0</v>
      </c>
      <c r="C54" s="27">
        <v>0</v>
      </c>
      <c r="D54" s="27">
        <v>0</v>
      </c>
      <c r="E54" s="27">
        <v>0</v>
      </c>
      <c r="F54" s="27">
        <v>0</v>
      </c>
      <c r="G54" s="27">
        <v>0</v>
      </c>
      <c r="H54" s="27">
        <v>0</v>
      </c>
      <c r="I54" s="27">
        <v>0</v>
      </c>
      <c r="J54" s="27">
        <f t="shared" si="12"/>
        <v>0</v>
      </c>
    </row>
    <row r="55" spans="1:10" ht="15.75">
      <c r="A55" s="17" t="s">
        <v>68</v>
      </c>
      <c r="B55" s="33">
        <v>0</v>
      </c>
      <c r="C55" s="33">
        <v>0</v>
      </c>
      <c r="D55" s="33">
        <v>0</v>
      </c>
      <c r="E55" s="33">
        <v>0</v>
      </c>
      <c r="F55" s="33">
        <v>0</v>
      </c>
      <c r="G55" s="33">
        <v>0</v>
      </c>
      <c r="H55" s="33">
        <v>0</v>
      </c>
      <c r="I55" s="33">
        <v>0</v>
      </c>
      <c r="J55" s="27">
        <f t="shared" si="12"/>
        <v>0</v>
      </c>
    </row>
    <row r="56" spans="1:10" ht="15.75">
      <c r="A56" s="38"/>
      <c r="B56" s="19"/>
      <c r="C56" s="19"/>
      <c r="D56" s="19"/>
      <c r="E56" s="19"/>
      <c r="F56" s="19"/>
      <c r="G56" s="19"/>
      <c r="H56" s="19"/>
      <c r="I56" s="19"/>
      <c r="J56" s="20"/>
    </row>
    <row r="57" spans="1:12" ht="15.75">
      <c r="A57" s="2" t="s">
        <v>44</v>
      </c>
      <c r="B57" s="35">
        <f aca="true" t="shared" si="21" ref="B57:I57">+B41+B45</f>
        <v>613608.3300000001</v>
      </c>
      <c r="C57" s="35">
        <f t="shared" si="21"/>
        <v>425266.02999999997</v>
      </c>
      <c r="D57" s="35">
        <f t="shared" si="21"/>
        <v>695532.07</v>
      </c>
      <c r="E57" s="35">
        <f t="shared" si="21"/>
        <v>892667.56</v>
      </c>
      <c r="F57" s="35">
        <f t="shared" si="21"/>
        <v>509030.53</v>
      </c>
      <c r="G57" s="35">
        <f t="shared" si="21"/>
        <v>911620.78</v>
      </c>
      <c r="H57" s="35">
        <f t="shared" si="21"/>
        <v>548703.3899999999</v>
      </c>
      <c r="I57" s="35">
        <f t="shared" si="21"/>
        <v>403422.33</v>
      </c>
      <c r="J57" s="35">
        <f>SUM(B57:I57)</f>
        <v>4999851.0200000005</v>
      </c>
      <c r="L57" s="43"/>
    </row>
    <row r="58" spans="1:12" ht="15.75">
      <c r="A58" s="41"/>
      <c r="B58" s="59"/>
      <c r="C58" s="59"/>
      <c r="D58" s="59"/>
      <c r="E58" s="59"/>
      <c r="F58" s="59"/>
      <c r="G58" s="59"/>
      <c r="H58" s="59"/>
      <c r="I58" s="59"/>
      <c r="J58" s="60"/>
      <c r="K58" s="40"/>
      <c r="L58" s="40"/>
    </row>
    <row r="59" spans="1:10" ht="14.25">
      <c r="A59" s="34"/>
      <c r="B59" s="36"/>
      <c r="C59" s="36"/>
      <c r="D59" s="36"/>
      <c r="E59" s="36"/>
      <c r="F59" s="36"/>
      <c r="G59" s="36"/>
      <c r="H59" s="36"/>
      <c r="I59" s="36"/>
      <c r="J59" s="37"/>
    </row>
    <row r="60" spans="1:12" ht="17.25" customHeight="1">
      <c r="A60" s="2" t="s">
        <v>45</v>
      </c>
      <c r="B60" s="44">
        <v>0</v>
      </c>
      <c r="C60" s="44">
        <v>0</v>
      </c>
      <c r="D60" s="44">
        <v>0</v>
      </c>
      <c r="E60" s="44">
        <v>0</v>
      </c>
      <c r="F60" s="44">
        <v>0</v>
      </c>
      <c r="G60" s="44">
        <v>0</v>
      </c>
      <c r="H60" s="44">
        <v>0</v>
      </c>
      <c r="I60" s="44">
        <v>0</v>
      </c>
      <c r="J60" s="35">
        <f>SUM(J61:J75)</f>
        <v>4999851.010000001</v>
      </c>
      <c r="L60" s="43"/>
    </row>
    <row r="61" spans="1:10" ht="17.25" customHeight="1">
      <c r="A61" s="17" t="s">
        <v>46</v>
      </c>
      <c r="B61" s="45">
        <v>115081.77</v>
      </c>
      <c r="C61" s="45">
        <v>112000.5</v>
      </c>
      <c r="D61" s="44">
        <v>0</v>
      </c>
      <c r="E61" s="44">
        <v>0</v>
      </c>
      <c r="F61" s="44">
        <v>0</v>
      </c>
      <c r="G61" s="44">
        <v>0</v>
      </c>
      <c r="H61" s="44">
        <v>0</v>
      </c>
      <c r="I61" s="44">
        <v>0</v>
      </c>
      <c r="J61" s="35">
        <f>SUM(B61:I61)</f>
        <v>227082.27000000002</v>
      </c>
    </row>
    <row r="62" spans="1:10" ht="17.25" customHeight="1">
      <c r="A62" s="17" t="s">
        <v>52</v>
      </c>
      <c r="B62" s="45">
        <v>498526.56</v>
      </c>
      <c r="C62" s="45">
        <v>313265.53</v>
      </c>
      <c r="D62" s="44">
        <v>0</v>
      </c>
      <c r="E62" s="45">
        <v>396439.15</v>
      </c>
      <c r="F62" s="44">
        <v>0</v>
      </c>
      <c r="G62" s="44">
        <v>0</v>
      </c>
      <c r="H62" s="44">
        <v>0</v>
      </c>
      <c r="I62" s="44">
        <v>0</v>
      </c>
      <c r="J62" s="35">
        <f aca="true" t="shared" si="22" ref="J62:J74">SUM(B62:I62)</f>
        <v>1208231.2400000002</v>
      </c>
    </row>
    <row r="63" spans="1:10" ht="17.25" customHeight="1">
      <c r="A63" s="17" t="s">
        <v>53</v>
      </c>
      <c r="B63" s="44">
        <v>0</v>
      </c>
      <c r="C63" s="44">
        <v>0</v>
      </c>
      <c r="D63" s="32">
        <v>274366.1</v>
      </c>
      <c r="E63" s="44">
        <v>0</v>
      </c>
      <c r="F63" s="44">
        <v>0</v>
      </c>
      <c r="G63" s="44">
        <v>0</v>
      </c>
      <c r="H63" s="44">
        <v>0</v>
      </c>
      <c r="I63" s="44">
        <v>0</v>
      </c>
      <c r="J63" s="32">
        <f t="shared" si="22"/>
        <v>274366.1</v>
      </c>
    </row>
    <row r="64" spans="1:10" ht="17.25" customHeight="1">
      <c r="A64" s="17" t="s">
        <v>54</v>
      </c>
      <c r="B64" s="44">
        <v>0</v>
      </c>
      <c r="C64" s="44">
        <v>0</v>
      </c>
      <c r="D64" s="45">
        <v>272081.05</v>
      </c>
      <c r="E64" s="44">
        <v>0</v>
      </c>
      <c r="F64" s="44">
        <v>0</v>
      </c>
      <c r="G64" s="44">
        <v>0</v>
      </c>
      <c r="H64" s="44">
        <v>0</v>
      </c>
      <c r="I64" s="44">
        <v>0</v>
      </c>
      <c r="J64" s="35">
        <f t="shared" si="22"/>
        <v>272081.05</v>
      </c>
    </row>
    <row r="65" spans="1:10" ht="17.25" customHeight="1">
      <c r="A65" s="17" t="s">
        <v>55</v>
      </c>
      <c r="B65" s="44">
        <v>0</v>
      </c>
      <c r="C65" s="44">
        <v>0</v>
      </c>
      <c r="D65" s="45">
        <v>101121.8</v>
      </c>
      <c r="E65" s="44">
        <v>0</v>
      </c>
      <c r="F65" s="44">
        <v>0</v>
      </c>
      <c r="G65" s="44">
        <v>0</v>
      </c>
      <c r="H65" s="44">
        <v>0</v>
      </c>
      <c r="I65" s="44">
        <v>0</v>
      </c>
      <c r="J65" s="32">
        <f t="shared" si="22"/>
        <v>101121.8</v>
      </c>
    </row>
    <row r="66" spans="1:10" ht="17.25" customHeight="1">
      <c r="A66" s="17" t="s">
        <v>56</v>
      </c>
      <c r="B66" s="44">
        <v>0</v>
      </c>
      <c r="C66" s="44">
        <v>0</v>
      </c>
      <c r="D66" s="45">
        <v>47963.12</v>
      </c>
      <c r="E66" s="44">
        <v>0</v>
      </c>
      <c r="F66" s="45">
        <v>87240.8</v>
      </c>
      <c r="G66" s="44">
        <v>0</v>
      </c>
      <c r="H66" s="44">
        <v>0</v>
      </c>
      <c r="I66" s="44">
        <v>0</v>
      </c>
      <c r="J66" s="35">
        <f t="shared" si="22"/>
        <v>135203.92</v>
      </c>
    </row>
    <row r="67" spans="1:10" ht="17.25" customHeight="1">
      <c r="A67" s="17" t="s">
        <v>57</v>
      </c>
      <c r="B67" s="44">
        <v>0</v>
      </c>
      <c r="C67" s="44">
        <v>0</v>
      </c>
      <c r="D67" s="44">
        <v>0</v>
      </c>
      <c r="E67" s="45">
        <v>304001.61</v>
      </c>
      <c r="F67" s="44">
        <v>0</v>
      </c>
      <c r="G67" s="44">
        <v>0</v>
      </c>
      <c r="H67" s="44">
        <v>0</v>
      </c>
      <c r="I67" s="44">
        <v>0</v>
      </c>
      <c r="J67" s="35">
        <f t="shared" si="22"/>
        <v>304001.61</v>
      </c>
    </row>
    <row r="68" spans="1:10" ht="17.25" customHeight="1">
      <c r="A68" s="17" t="s">
        <v>58</v>
      </c>
      <c r="B68" s="44">
        <v>0</v>
      </c>
      <c r="C68" s="44">
        <v>0</v>
      </c>
      <c r="D68" s="44">
        <v>0</v>
      </c>
      <c r="E68" s="45">
        <v>169977.69</v>
      </c>
      <c r="F68" s="44">
        <v>0</v>
      </c>
      <c r="G68" s="44">
        <v>0</v>
      </c>
      <c r="H68" s="44">
        <v>0</v>
      </c>
      <c r="I68" s="44">
        <v>0</v>
      </c>
      <c r="J68" s="35">
        <f t="shared" si="22"/>
        <v>169977.69</v>
      </c>
    </row>
    <row r="69" spans="1:10" ht="17.25" customHeight="1">
      <c r="A69" s="17" t="s">
        <v>59</v>
      </c>
      <c r="B69" s="44">
        <v>0</v>
      </c>
      <c r="C69" s="44">
        <v>0</v>
      </c>
      <c r="D69" s="44">
        <v>0</v>
      </c>
      <c r="E69" s="32">
        <v>22249.1</v>
      </c>
      <c r="F69" s="44">
        <v>0</v>
      </c>
      <c r="G69" s="44">
        <v>0</v>
      </c>
      <c r="H69" s="44">
        <v>0</v>
      </c>
      <c r="I69" s="44">
        <v>0</v>
      </c>
      <c r="J69" s="32">
        <f t="shared" si="22"/>
        <v>22249.1</v>
      </c>
    </row>
    <row r="70" spans="1:10" ht="17.25" customHeight="1">
      <c r="A70" s="17" t="s">
        <v>47</v>
      </c>
      <c r="B70" s="44">
        <v>0</v>
      </c>
      <c r="C70" s="44">
        <v>0</v>
      </c>
      <c r="D70" s="44">
        <v>0</v>
      </c>
      <c r="E70" s="44">
        <v>0</v>
      </c>
      <c r="F70" s="45">
        <v>421789.73</v>
      </c>
      <c r="G70" s="44">
        <v>0</v>
      </c>
      <c r="H70" s="44">
        <v>0</v>
      </c>
      <c r="I70" s="44">
        <v>0</v>
      </c>
      <c r="J70" s="35">
        <f t="shared" si="22"/>
        <v>421789.73</v>
      </c>
    </row>
    <row r="71" spans="1:10" ht="17.25" customHeight="1">
      <c r="A71" s="17" t="s">
        <v>48</v>
      </c>
      <c r="B71" s="44">
        <v>0</v>
      </c>
      <c r="C71" s="44">
        <v>0</v>
      </c>
      <c r="D71" s="44">
        <v>0</v>
      </c>
      <c r="E71" s="44">
        <v>0</v>
      </c>
      <c r="F71" s="44">
        <v>0</v>
      </c>
      <c r="G71" s="32">
        <v>525817.22</v>
      </c>
      <c r="H71" s="45">
        <v>548703.4</v>
      </c>
      <c r="I71" s="44">
        <v>0</v>
      </c>
      <c r="J71" s="32">
        <f t="shared" si="22"/>
        <v>1074520.62</v>
      </c>
    </row>
    <row r="72" spans="1:10" ht="17.25" customHeight="1">
      <c r="A72" s="17" t="s">
        <v>49</v>
      </c>
      <c r="B72" s="44">
        <v>0</v>
      </c>
      <c r="C72" s="44">
        <v>0</v>
      </c>
      <c r="D72" s="44">
        <v>0</v>
      </c>
      <c r="E72" s="44">
        <v>0</v>
      </c>
      <c r="F72" s="44">
        <v>0</v>
      </c>
      <c r="G72" s="45">
        <v>385803.56</v>
      </c>
      <c r="H72" s="44">
        <v>0</v>
      </c>
      <c r="I72" s="44">
        <v>0</v>
      </c>
      <c r="J72" s="35">
        <f t="shared" si="22"/>
        <v>385803.56</v>
      </c>
    </row>
    <row r="73" spans="1:10" ht="17.25" customHeight="1">
      <c r="A73" s="17" t="s">
        <v>50</v>
      </c>
      <c r="B73" s="44">
        <v>0</v>
      </c>
      <c r="C73" s="44">
        <v>0</v>
      </c>
      <c r="D73" s="44">
        <v>0</v>
      </c>
      <c r="E73" s="44">
        <v>0</v>
      </c>
      <c r="F73" s="44">
        <v>0</v>
      </c>
      <c r="G73" s="44">
        <v>0</v>
      </c>
      <c r="H73" s="44">
        <v>0</v>
      </c>
      <c r="I73" s="32">
        <v>143464.87</v>
      </c>
      <c r="J73" s="32">
        <f t="shared" si="22"/>
        <v>143464.87</v>
      </c>
    </row>
    <row r="74" spans="1:10" ht="17.25" customHeight="1">
      <c r="A74" s="17" t="s">
        <v>51</v>
      </c>
      <c r="B74" s="44">
        <v>0</v>
      </c>
      <c r="C74" s="44">
        <v>0</v>
      </c>
      <c r="D74" s="44">
        <v>0</v>
      </c>
      <c r="E74" s="44">
        <v>0</v>
      </c>
      <c r="F74" s="44">
        <v>0</v>
      </c>
      <c r="G74" s="44">
        <v>0</v>
      </c>
      <c r="H74" s="44">
        <v>0</v>
      </c>
      <c r="I74" s="45">
        <v>259957.45</v>
      </c>
      <c r="J74" s="35">
        <f t="shared" si="22"/>
        <v>259957.45</v>
      </c>
    </row>
    <row r="75" spans="1:10" ht="17.25" customHeight="1">
      <c r="A75" s="41" t="s">
        <v>65</v>
      </c>
      <c r="B75" s="39">
        <v>0</v>
      </c>
      <c r="C75" s="39">
        <v>0</v>
      </c>
      <c r="D75" s="39">
        <v>0</v>
      </c>
      <c r="E75" s="39">
        <v>0</v>
      </c>
      <c r="F75" s="39">
        <v>0</v>
      </c>
      <c r="G75" s="39">
        <v>0</v>
      </c>
      <c r="H75" s="39">
        <v>0</v>
      </c>
      <c r="I75" s="39">
        <v>0</v>
      </c>
      <c r="J75" s="39">
        <f>SUM(B75:I75)</f>
        <v>0</v>
      </c>
    </row>
    <row r="76" spans="1:10" ht="17.25" customHeight="1">
      <c r="A76" s="64"/>
      <c r="B76" s="65">
        <v>0</v>
      </c>
      <c r="C76" s="65">
        <v>0</v>
      </c>
      <c r="D76" s="65">
        <v>0</v>
      </c>
      <c r="E76" s="65">
        <v>0</v>
      </c>
      <c r="F76" s="65">
        <v>0</v>
      </c>
      <c r="G76" s="65">
        <v>0</v>
      </c>
      <c r="H76" s="65">
        <v>0</v>
      </c>
      <c r="I76" s="65">
        <v>0</v>
      </c>
      <c r="J76" s="65"/>
    </row>
    <row r="77" spans="1:10" ht="15.75">
      <c r="A77" s="46"/>
      <c r="B77" s="63"/>
      <c r="C77" s="47"/>
      <c r="D77" s="47"/>
      <c r="E77" s="47"/>
      <c r="F77" s="47"/>
      <c r="G77" s="47"/>
      <c r="H77" s="47"/>
      <c r="I77" s="47"/>
      <c r="J77" s="48"/>
    </row>
    <row r="78" spans="1:10" ht="15.75">
      <c r="A78" s="2" t="s">
        <v>90</v>
      </c>
      <c r="B78" s="44">
        <v>0</v>
      </c>
      <c r="C78" s="44">
        <v>0</v>
      </c>
      <c r="D78" s="44">
        <v>0</v>
      </c>
      <c r="E78" s="44">
        <v>0</v>
      </c>
      <c r="F78" s="44">
        <v>0</v>
      </c>
      <c r="G78" s="44">
        <v>0</v>
      </c>
      <c r="H78" s="44">
        <v>0</v>
      </c>
      <c r="I78" s="44">
        <v>0</v>
      </c>
      <c r="J78" s="35"/>
    </row>
    <row r="79" spans="1:10" ht="15.75">
      <c r="A79" s="17" t="s">
        <v>73</v>
      </c>
      <c r="B79" s="55">
        <v>1.6146374462606619</v>
      </c>
      <c r="C79" s="55">
        <v>1.5633041852162735</v>
      </c>
      <c r="D79" s="55">
        <v>0</v>
      </c>
      <c r="E79" s="55">
        <v>0</v>
      </c>
      <c r="F79" s="55">
        <v>0</v>
      </c>
      <c r="G79" s="55">
        <v>0</v>
      </c>
      <c r="H79" s="55">
        <v>0</v>
      </c>
      <c r="I79" s="55">
        <v>0</v>
      </c>
      <c r="J79" s="35"/>
    </row>
    <row r="80" spans="1:10" ht="15.75">
      <c r="A80" s="17" t="s">
        <v>74</v>
      </c>
      <c r="B80" s="55">
        <v>1.4965178260291867</v>
      </c>
      <c r="C80" s="55">
        <v>1.4466748294624303</v>
      </c>
      <c r="D80" s="55"/>
      <c r="E80" s="55">
        <v>1.5355536975349766</v>
      </c>
      <c r="F80" s="55">
        <v>0</v>
      </c>
      <c r="G80" s="55">
        <v>0</v>
      </c>
      <c r="H80" s="55">
        <v>0</v>
      </c>
      <c r="I80" s="55">
        <v>0</v>
      </c>
      <c r="J80" s="35"/>
    </row>
    <row r="81" spans="1:10" ht="15.75">
      <c r="A81" s="17" t="s">
        <v>75</v>
      </c>
      <c r="B81" s="55">
        <v>0</v>
      </c>
      <c r="C81" s="55">
        <v>0</v>
      </c>
      <c r="D81" s="24">
        <v>1.4147079100778441</v>
      </c>
      <c r="E81" s="55">
        <v>0</v>
      </c>
      <c r="F81" s="55">
        <v>0</v>
      </c>
      <c r="G81" s="55">
        <v>0</v>
      </c>
      <c r="H81" s="55">
        <v>0</v>
      </c>
      <c r="I81" s="55">
        <v>0</v>
      </c>
      <c r="J81" s="32"/>
    </row>
    <row r="82" spans="1:10" ht="15.75">
      <c r="A82" s="17" t="s">
        <v>76</v>
      </c>
      <c r="B82" s="55">
        <v>0</v>
      </c>
      <c r="C82" s="55">
        <v>0</v>
      </c>
      <c r="D82" s="55">
        <v>1.4889115605107397</v>
      </c>
      <c r="E82" s="55">
        <v>0</v>
      </c>
      <c r="F82" s="55">
        <v>0</v>
      </c>
      <c r="G82" s="55">
        <v>0</v>
      </c>
      <c r="H82" s="55">
        <v>0</v>
      </c>
      <c r="I82" s="55">
        <v>0</v>
      </c>
      <c r="J82" s="35"/>
    </row>
    <row r="83" spans="1:10" ht="15.75">
      <c r="A83" s="17" t="s">
        <v>77</v>
      </c>
      <c r="B83" s="55">
        <v>0</v>
      </c>
      <c r="C83" s="55">
        <v>0</v>
      </c>
      <c r="D83" s="55">
        <v>1.8221794541514496</v>
      </c>
      <c r="E83" s="55">
        <v>0</v>
      </c>
      <c r="F83" s="55">
        <v>0</v>
      </c>
      <c r="G83" s="55">
        <v>0</v>
      </c>
      <c r="H83" s="55">
        <v>0</v>
      </c>
      <c r="I83" s="55">
        <v>0</v>
      </c>
      <c r="J83" s="32"/>
    </row>
    <row r="84" spans="1:10" ht="15.75">
      <c r="A84" s="17" t="s">
        <v>78</v>
      </c>
      <c r="B84" s="55">
        <v>0</v>
      </c>
      <c r="C84" s="55">
        <v>0</v>
      </c>
      <c r="D84" s="55">
        <v>1.6868639571139434</v>
      </c>
      <c r="E84" s="55">
        <v>0</v>
      </c>
      <c r="F84" s="55">
        <v>1.5073959855001895</v>
      </c>
      <c r="G84" s="55">
        <v>0</v>
      </c>
      <c r="H84" s="55">
        <v>0</v>
      </c>
      <c r="I84" s="55">
        <v>0</v>
      </c>
      <c r="J84" s="35"/>
    </row>
    <row r="85" spans="1:10" ht="15.75">
      <c r="A85" s="17" t="s">
        <v>79</v>
      </c>
      <c r="B85" s="55">
        <v>0</v>
      </c>
      <c r="C85" s="55">
        <v>0</v>
      </c>
      <c r="D85" s="55">
        <v>0</v>
      </c>
      <c r="E85" s="55">
        <v>1.48170127665795</v>
      </c>
      <c r="F85" s="55"/>
      <c r="G85" s="55">
        <v>0</v>
      </c>
      <c r="H85" s="55">
        <v>0</v>
      </c>
      <c r="I85" s="55">
        <v>0</v>
      </c>
      <c r="J85" s="35"/>
    </row>
    <row r="86" spans="1:10" ht="15.75">
      <c r="A86" s="17" t="s">
        <v>80</v>
      </c>
      <c r="B86" s="55">
        <v>0</v>
      </c>
      <c r="C86" s="55">
        <v>0</v>
      </c>
      <c r="D86" s="55">
        <v>0</v>
      </c>
      <c r="E86" s="55">
        <v>1.4793636466633935</v>
      </c>
      <c r="F86" s="55">
        <v>0</v>
      </c>
      <c r="G86" s="55">
        <v>0</v>
      </c>
      <c r="H86" s="55">
        <v>0</v>
      </c>
      <c r="I86" s="55">
        <v>0</v>
      </c>
      <c r="J86" s="35"/>
    </row>
    <row r="87" spans="1:10" ht="15.75">
      <c r="A87" s="17" t="s">
        <v>81</v>
      </c>
      <c r="B87" s="55">
        <v>0</v>
      </c>
      <c r="C87" s="55">
        <v>0</v>
      </c>
      <c r="D87" s="55">
        <v>0</v>
      </c>
      <c r="E87" s="24">
        <v>1.4662192265950762</v>
      </c>
      <c r="F87" s="55">
        <v>0</v>
      </c>
      <c r="G87" s="55">
        <v>0</v>
      </c>
      <c r="H87" s="55">
        <v>0</v>
      </c>
      <c r="I87" s="55">
        <v>0</v>
      </c>
      <c r="J87" s="32"/>
    </row>
    <row r="88" spans="1:10" ht="15.75">
      <c r="A88" s="17" t="s">
        <v>82</v>
      </c>
      <c r="B88" s="55">
        <v>0</v>
      </c>
      <c r="C88" s="55">
        <v>0</v>
      </c>
      <c r="D88" s="55">
        <v>0</v>
      </c>
      <c r="E88" s="55">
        <v>0</v>
      </c>
      <c r="F88" s="55">
        <v>1.4507088393030818</v>
      </c>
      <c r="G88" s="55">
        <v>0</v>
      </c>
      <c r="H88" s="55">
        <v>0</v>
      </c>
      <c r="I88" s="55">
        <v>0</v>
      </c>
      <c r="J88" s="35"/>
    </row>
    <row r="89" spans="1:10" ht="15.75">
      <c r="A89" s="17" t="s">
        <v>83</v>
      </c>
      <c r="B89" s="55">
        <v>0</v>
      </c>
      <c r="C89" s="55">
        <v>0</v>
      </c>
      <c r="D89" s="55">
        <v>0</v>
      </c>
      <c r="E89" s="55">
        <v>0</v>
      </c>
      <c r="F89" s="55">
        <v>0</v>
      </c>
      <c r="G89" s="24">
        <v>1.478930752359595</v>
      </c>
      <c r="H89" s="55">
        <v>1.6899111111111111</v>
      </c>
      <c r="I89" s="55">
        <v>0</v>
      </c>
      <c r="J89" s="32"/>
    </row>
    <row r="90" spans="1:10" ht="15.75">
      <c r="A90" s="17" t="s">
        <v>84</v>
      </c>
      <c r="B90" s="55">
        <v>0</v>
      </c>
      <c r="C90" s="55">
        <v>0</v>
      </c>
      <c r="D90" s="55">
        <v>0</v>
      </c>
      <c r="E90" s="55">
        <v>0</v>
      </c>
      <c r="F90" s="55">
        <v>0</v>
      </c>
      <c r="G90" s="55">
        <v>1.6195894059960299</v>
      </c>
      <c r="H90" s="55">
        <v>0</v>
      </c>
      <c r="I90" s="55">
        <v>0</v>
      </c>
      <c r="J90" s="35"/>
    </row>
    <row r="91" spans="1:10" ht="15.75">
      <c r="A91" s="17" t="s">
        <v>85</v>
      </c>
      <c r="B91" s="55">
        <v>0</v>
      </c>
      <c r="C91" s="55">
        <v>0</v>
      </c>
      <c r="D91" s="55">
        <v>0</v>
      </c>
      <c r="E91" s="55">
        <v>0</v>
      </c>
      <c r="F91" s="55">
        <v>0</v>
      </c>
      <c r="G91" s="55">
        <v>0</v>
      </c>
      <c r="H91" s="55">
        <v>0</v>
      </c>
      <c r="I91" s="24">
        <v>1.8569365192962968</v>
      </c>
      <c r="J91" s="32"/>
    </row>
    <row r="92" spans="1:10" ht="15.75">
      <c r="A92" s="41" t="s">
        <v>86</v>
      </c>
      <c r="B92" s="56">
        <v>0</v>
      </c>
      <c r="C92" s="56">
        <v>0</v>
      </c>
      <c r="D92" s="56">
        <v>0</v>
      </c>
      <c r="E92" s="56">
        <v>0</v>
      </c>
      <c r="F92" s="56">
        <v>0</v>
      </c>
      <c r="G92" s="56">
        <v>0</v>
      </c>
      <c r="H92" s="56">
        <v>0</v>
      </c>
      <c r="I92" s="56">
        <v>1.9230942509587952</v>
      </c>
      <c r="J92" s="39"/>
    </row>
    <row r="93" ht="15.75">
      <c r="A93" s="49" t="s">
        <v>87</v>
      </c>
    </row>
    <row r="96" ht="14.25">
      <c r="B96" s="51"/>
    </row>
    <row r="97" ht="14.25">
      <c r="F97" s="52"/>
    </row>
    <row r="99" spans="2:7" ht="14.25">
      <c r="B99" s="61"/>
      <c r="F99" s="53"/>
      <c r="G99" s="54"/>
    </row>
  </sheetData>
  <sheetProtection/>
  <mergeCells count="6">
    <mergeCell ref="A76:J76"/>
    <mergeCell ref="A1:J1"/>
    <mergeCell ref="A2:J2"/>
    <mergeCell ref="A4:A6"/>
    <mergeCell ref="B4:I4"/>
    <mergeCell ref="J4:J6"/>
  </mergeCells>
  <printOptions horizontalCentered="1"/>
  <pageMargins left="0.5118110236220472" right="0.5118110236220472" top="0.6299212598425197" bottom="0.2755905511811024" header="0.31496062992125984" footer="0.31496062992125984"/>
  <pageSetup fitToHeight="2" horizontalDpi="600" verticalDpi="600" orientation="landscape" paperSize="8" scale="74" r:id="rId2"/>
  <rowBreaks count="1" manualBreakCount="1">
    <brk id="58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s1212230</cp:lastModifiedBy>
  <cp:lastPrinted>2014-01-31T19:01:55Z</cp:lastPrinted>
  <dcterms:created xsi:type="dcterms:W3CDTF">2012-11-28T17:54:39Z</dcterms:created>
  <dcterms:modified xsi:type="dcterms:W3CDTF">2014-02-03T19:01:47Z</dcterms:modified>
  <cp:category/>
  <cp:version/>
  <cp:contentType/>
  <cp:contentStatus/>
</cp:coreProperties>
</file>