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<sst xmlns="http://schemas.openxmlformats.org/spreadsheetml/2006/main" count="94" uniqueCount="94">
  <si>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</si>
  <si>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</si>
  <si>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</si>
  <si>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</si>
  <si>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</si>
  <si>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</si>
  <si>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</si>
  <si>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</si>
  <si>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</si>
  <si>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</si>
  <si>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</si>
  <si>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</si>
  <si>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</si>
  <si>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</si>
  <si>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</si>
  <si>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</si>
  <si>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</si>
  <si>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</si>
  <si>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</si>
  <si>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</si>
  <si>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</si>
  <si>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</si>
  <si>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</si>
  <si>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</si>
  <si>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</si>
  <si>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</si>
  <si>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</si>
  <si>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</si>
  <si>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</si>
  <si>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</si>
  <si>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</si>
  <si>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</si>
  <si>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</si>
  <si>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</si>
  <si>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</si>
  <si>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</si>
  <si>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</si>
  <si>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</si>
  <si>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</si>
  <si>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</si>
  <si>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</si>
  <si>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</si>
  <si>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</si>
  <si>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</si>
  <si>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</si>
  <si>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</si>
  <si>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</si>
  <si>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</si>
  <si>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</si>
  <si>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</si>
  <si>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</si>
  <si>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</si>
  <si>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</si>
  <si>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</si>
  <si>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</si>
  <si>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</si>
  <si>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</si>
  <si>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</si>
  <si>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</si>
  <si>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</si>
  <si>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</si>
  <si>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</si>
  <si>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</si>
  <si>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</si>
  <si>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</si>
  <si>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</si>
  <si>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</si>
  <si>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</si>
  <si>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</si>
  <si>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</si>
  <si>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</si>
  <si>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</si>
  <si>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</si>
  <si>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</si>
  <si>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</si>
  <si>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</si>
  <si>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</si>
  <si>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</si>
  <si>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</si>
  <si>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</si>
  <si>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</si>
  <si>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</si>
  <si>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</si>
  <si>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</si>
  <si>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</si>
  <si>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</si>
  <si>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</si>
  <si>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</si>
  <si>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</si>
  <si>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</si>
  <si>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</si>
  <si>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</si>
  <si>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</si>
  <si>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20/01/14 - VENCIMENTO 27/01/14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</si>
</sst>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9" sqref="A99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401314</v>
      </c>
      <c r="C7" s="10">
        <f aca="true" t="shared" si="0" ref="C7:I7">C8+C16+C20</f>
        <v>354195</v>
      </c>
      <c r="D7" s="10">
        <f t="shared" si="0"/>
        <v>537155</v>
      </c>
      <c r="E7" s="10">
        <f t="shared" si="0"/>
        <v>678195</v>
      </c>
      <c r="F7" s="10">
        <f t="shared" si="0"/>
        <v>418749</v>
      </c>
      <c r="G7" s="10">
        <f t="shared" si="0"/>
        <v>680285</v>
      </c>
      <c r="H7" s="10">
        <f t="shared" si="0"/>
        <v>353740</v>
      </c>
      <c r="I7" s="10">
        <f t="shared" si="0"/>
        <v>239149</v>
      </c>
      <c r="J7" s="10">
        <f>+J8+J16+J20</f>
        <v>3662782</v>
      </c>
      <c r="L7" s="42"/>
    </row>
    <row r="8" spans="1:10" ht="15.75">
      <c r="A8" s="11" t="s">
        <v>22</v>
      </c>
      <c r="B8" s="12">
        <f>+B9+B12</f>
        <v>222652</v>
      </c>
      <c r="C8" s="12">
        <f>+C9+C12</f>
        <v>206594</v>
      </c>
      <c r="D8" s="12">
        <f aca="true" t="shared" si="1" ref="D8:I8">+D9+D12</f>
        <v>339484</v>
      </c>
      <c r="E8" s="12">
        <f t="shared" si="1"/>
        <v>395550</v>
      </c>
      <c r="F8" s="12">
        <f t="shared" si="1"/>
        <v>237132</v>
      </c>
      <c r="G8" s="12">
        <f t="shared" si="1"/>
        <v>393830</v>
      </c>
      <c r="H8" s="12">
        <f t="shared" si="1"/>
        <v>188284</v>
      </c>
      <c r="I8" s="12">
        <f t="shared" si="1"/>
        <v>143546</v>
      </c>
      <c r="J8" s="12">
        <f>SUM(B8:I8)</f>
        <v>2127072</v>
      </c>
    </row>
    <row r="9" spans="1:10" ht="15.75">
      <c r="A9" s="13" t="s">
        <v>23</v>
      </c>
      <c r="B9" s="14">
        <v>32261</v>
      </c>
      <c r="C9" s="14">
        <v>35350</v>
      </c>
      <c r="D9" s="14">
        <v>40390</v>
      </c>
      <c r="E9" s="14">
        <v>46804</v>
      </c>
      <c r="F9" s="14">
        <v>38673</v>
      </c>
      <c r="G9" s="14">
        <v>48883</v>
      </c>
      <c r="H9" s="14">
        <v>21847</v>
      </c>
      <c r="I9" s="14">
        <v>23554</v>
      </c>
      <c r="J9" s="12">
        <f aca="true" t="shared" si="2" ref="J9:J15">SUM(B9:I9)</f>
        <v>287762</v>
      </c>
    </row>
    <row r="10" spans="1:10" ht="15.75">
      <c r="A10" s="15" t="s">
        <v>24</v>
      </c>
      <c r="B10" s="14">
        <f>+B9-B11</f>
        <v>32261</v>
      </c>
      <c r="C10" s="14">
        <f aca="true" t="shared" si="3" ref="C10:I10">+C9-C11</f>
        <v>35350</v>
      </c>
      <c r="D10" s="14">
        <f t="shared" si="3"/>
        <v>40390</v>
      </c>
      <c r="E10" s="14">
        <f t="shared" si="3"/>
        <v>46804</v>
      </c>
      <c r="F10" s="14">
        <f t="shared" si="3"/>
        <v>38673</v>
      </c>
      <c r="G10" s="14">
        <f t="shared" si="3"/>
        <v>48883</v>
      </c>
      <c r="H10" s="14">
        <f t="shared" si="3"/>
        <v>21847</v>
      </c>
      <c r="I10" s="14">
        <f t="shared" si="3"/>
        <v>23554</v>
      </c>
      <c r="J10" s="12">
        <f t="shared" si="2"/>
        <v>287762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190391</v>
      </c>
      <c r="C12" s="14">
        <f aca="true" t="shared" si="4" ref="C12:I12">C13+C14+C15</f>
        <v>171244</v>
      </c>
      <c r="D12" s="14">
        <f t="shared" si="4"/>
        <v>299094</v>
      </c>
      <c r="E12" s="14">
        <f t="shared" si="4"/>
        <v>348746</v>
      </c>
      <c r="F12" s="14">
        <f t="shared" si="4"/>
        <v>198459</v>
      </c>
      <c r="G12" s="14">
        <f t="shared" si="4"/>
        <v>344947</v>
      </c>
      <c r="H12" s="14">
        <f t="shared" si="4"/>
        <v>166437</v>
      </c>
      <c r="I12" s="14">
        <f t="shared" si="4"/>
        <v>119992</v>
      </c>
      <c r="J12" s="12">
        <f t="shared" si="2"/>
        <v>1839310</v>
      </c>
    </row>
    <row r="13" spans="1:10" ht="15.75">
      <c r="A13" s="15" t="s">
        <v>27</v>
      </c>
      <c r="B13" s="14">
        <v>96184</v>
      </c>
      <c r="C13" s="14">
        <v>89875</v>
      </c>
      <c r="D13" s="14">
        <v>151662</v>
      </c>
      <c r="E13" s="14">
        <v>180547</v>
      </c>
      <c r="F13" s="14">
        <v>106277</v>
      </c>
      <c r="G13" s="14">
        <v>180594</v>
      </c>
      <c r="H13" s="14">
        <v>87090</v>
      </c>
      <c r="I13" s="14">
        <v>60779</v>
      </c>
      <c r="J13" s="12">
        <f t="shared" si="2"/>
        <v>953008</v>
      </c>
    </row>
    <row r="14" spans="1:10" ht="15.75">
      <c r="A14" s="15" t="s">
        <v>28</v>
      </c>
      <c r="B14" s="14">
        <v>89962</v>
      </c>
      <c r="C14" s="14">
        <v>77239</v>
      </c>
      <c r="D14" s="14">
        <v>141647</v>
      </c>
      <c r="E14" s="14">
        <v>160708</v>
      </c>
      <c r="F14" s="14">
        <v>87755</v>
      </c>
      <c r="G14" s="14">
        <v>156877</v>
      </c>
      <c r="H14" s="14">
        <v>75726</v>
      </c>
      <c r="I14" s="14">
        <v>57058</v>
      </c>
      <c r="J14" s="12">
        <f t="shared" si="2"/>
        <v>846972</v>
      </c>
    </row>
    <row r="15" spans="1:10" ht="15.75">
      <c r="A15" s="15" t="s">
        <v>29</v>
      </c>
      <c r="B15" s="14">
        <v>4245</v>
      </c>
      <c r="C15" s="14">
        <v>4130</v>
      </c>
      <c r="D15" s="14">
        <v>5785</v>
      </c>
      <c r="E15" s="14">
        <v>7491</v>
      </c>
      <c r="F15" s="14">
        <v>4427</v>
      </c>
      <c r="G15" s="14">
        <v>7476</v>
      </c>
      <c r="H15" s="14">
        <v>3621</v>
      </c>
      <c r="I15" s="14">
        <v>2155</v>
      </c>
      <c r="J15" s="12">
        <f t="shared" si="2"/>
        <v>39330</v>
      </c>
    </row>
    <row r="16" spans="1:10" ht="15.75">
      <c r="A16" s="17" t="s">
        <v>30</v>
      </c>
      <c r="B16" s="18">
        <f>B17+B18+B19</f>
        <v>135185</v>
      </c>
      <c r="C16" s="18">
        <f aca="true" t="shared" si="5" ref="C16:I16">C17+C18+C19</f>
        <v>104253</v>
      </c>
      <c r="D16" s="18">
        <f t="shared" si="5"/>
        <v>131723</v>
      </c>
      <c r="E16" s="18">
        <f t="shared" si="5"/>
        <v>191019</v>
      </c>
      <c r="F16" s="18">
        <f t="shared" si="5"/>
        <v>130375</v>
      </c>
      <c r="G16" s="18">
        <f t="shared" si="5"/>
        <v>217962</v>
      </c>
      <c r="H16" s="18">
        <f t="shared" si="5"/>
        <v>134984</v>
      </c>
      <c r="I16" s="18">
        <f t="shared" si="5"/>
        <v>79949</v>
      </c>
      <c r="J16" s="12">
        <f aca="true" t="shared" si="6" ref="J16:J22">SUM(B16:I16)</f>
        <v>1125450</v>
      </c>
    </row>
    <row r="17" spans="1:10" ht="18.75" customHeight="1">
      <c r="A17" s="13" t="s">
        <v>31</v>
      </c>
      <c r="B17" s="14">
        <v>76322</v>
      </c>
      <c r="C17" s="14">
        <v>64086</v>
      </c>
      <c r="D17" s="14">
        <v>81806</v>
      </c>
      <c r="E17" s="14">
        <v>118749</v>
      </c>
      <c r="F17" s="14">
        <v>79984</v>
      </c>
      <c r="G17" s="14">
        <v>130822</v>
      </c>
      <c r="H17" s="14">
        <v>77819</v>
      </c>
      <c r="I17" s="14">
        <v>45589</v>
      </c>
      <c r="J17" s="12">
        <f t="shared" si="6"/>
        <v>675177</v>
      </c>
    </row>
    <row r="18" spans="1:10" ht="18.75" customHeight="1">
      <c r="A18" s="13" t="s">
        <v>32</v>
      </c>
      <c r="B18" s="14">
        <v>56141</v>
      </c>
      <c r="C18" s="14">
        <v>37900</v>
      </c>
      <c r="D18" s="14">
        <v>47335</v>
      </c>
      <c r="E18" s="14">
        <v>68430</v>
      </c>
      <c r="F18" s="14">
        <v>47798</v>
      </c>
      <c r="G18" s="14">
        <v>82825</v>
      </c>
      <c r="H18" s="14">
        <v>54728</v>
      </c>
      <c r="I18" s="14">
        <v>33072</v>
      </c>
      <c r="J18" s="12">
        <f t="shared" si="6"/>
        <v>428229</v>
      </c>
    </row>
    <row r="19" spans="1:10" ht="18.75" customHeight="1">
      <c r="A19" s="13" t="s">
        <v>33</v>
      </c>
      <c r="B19" s="14">
        <v>2722</v>
      </c>
      <c r="C19" s="14">
        <v>2267</v>
      </c>
      <c r="D19" s="14">
        <v>2582</v>
      </c>
      <c r="E19" s="14">
        <v>3840</v>
      </c>
      <c r="F19" s="14">
        <v>2593</v>
      </c>
      <c r="G19" s="14">
        <v>4315</v>
      </c>
      <c r="H19" s="14">
        <v>2437</v>
      </c>
      <c r="I19" s="14">
        <v>1288</v>
      </c>
      <c r="J19" s="12">
        <f t="shared" si="6"/>
        <v>22044</v>
      </c>
    </row>
    <row r="20" spans="1:10" ht="18.75" customHeight="1">
      <c r="A20" s="17" t="s">
        <v>34</v>
      </c>
      <c r="B20" s="14">
        <f>B21+B22</f>
        <v>43477</v>
      </c>
      <c r="C20" s="14">
        <f aca="true" t="shared" si="7" ref="C20:I20">C21+C22</f>
        <v>43348</v>
      </c>
      <c r="D20" s="14">
        <f t="shared" si="7"/>
        <v>65948</v>
      </c>
      <c r="E20" s="14">
        <f t="shared" si="7"/>
        <v>91626</v>
      </c>
      <c r="F20" s="14">
        <f t="shared" si="7"/>
        <v>51242</v>
      </c>
      <c r="G20" s="14">
        <f t="shared" si="7"/>
        <v>68493</v>
      </c>
      <c r="H20" s="14">
        <f t="shared" si="7"/>
        <v>30472</v>
      </c>
      <c r="I20" s="14">
        <f t="shared" si="7"/>
        <v>15654</v>
      </c>
      <c r="J20" s="12">
        <f t="shared" si="6"/>
        <v>410260</v>
      </c>
    </row>
    <row r="21" spans="1:10" ht="18.75" customHeight="1">
      <c r="A21" s="13" t="s">
        <v>35</v>
      </c>
      <c r="B21" s="14">
        <v>27825</v>
      </c>
      <c r="C21" s="14">
        <v>27743</v>
      </c>
      <c r="D21" s="14">
        <v>42207</v>
      </c>
      <c r="E21" s="14">
        <v>58641</v>
      </c>
      <c r="F21" s="14">
        <v>32795</v>
      </c>
      <c r="G21" s="14">
        <v>43836</v>
      </c>
      <c r="H21" s="14">
        <v>19502</v>
      </c>
      <c r="I21" s="14">
        <v>10019</v>
      </c>
      <c r="J21" s="12">
        <f t="shared" si="6"/>
        <v>262568</v>
      </c>
    </row>
    <row r="22" spans="1:10" ht="18.75" customHeight="1">
      <c r="A22" s="13" t="s">
        <v>36</v>
      </c>
      <c r="B22" s="14">
        <v>15652</v>
      </c>
      <c r="C22" s="14">
        <v>15605</v>
      </c>
      <c r="D22" s="14">
        <v>23741</v>
      </c>
      <c r="E22" s="14">
        <v>32985</v>
      </c>
      <c r="F22" s="14">
        <v>18447</v>
      </c>
      <c r="G22" s="14">
        <v>24657</v>
      </c>
      <c r="H22" s="14">
        <v>10970</v>
      </c>
      <c r="I22" s="14">
        <v>5635</v>
      </c>
      <c r="J22" s="12">
        <f t="shared" si="6"/>
        <v>147692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0.9701427440856786</v>
      </c>
      <c r="C28" s="23">
        <f aca="true" t="shared" si="8" ref="C28:I28">(((+C$8+C$16)*C$25)+(C$20*C$26))/C$7</f>
        <v>0.9594558525670888</v>
      </c>
      <c r="D28" s="23">
        <f t="shared" si="8"/>
        <v>0.9729286071990394</v>
      </c>
      <c r="E28" s="23">
        <f t="shared" si="8"/>
        <v>0.9681833056864178</v>
      </c>
      <c r="F28" s="23">
        <f t="shared" si="8"/>
        <v>0.9658345061122533</v>
      </c>
      <c r="G28" s="23">
        <f t="shared" si="8"/>
        <v>0.9707013046002778</v>
      </c>
      <c r="H28" s="23">
        <f t="shared" si="8"/>
        <v>0.9306306982529541</v>
      </c>
      <c r="I28" s="23">
        <f t="shared" si="8"/>
        <v>0.9885905067552028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1.5176913088476356</v>
      </c>
      <c r="C31" s="26">
        <f aca="true" t="shared" si="9" ref="C31:I31">C28*C30</f>
        <v>1.475834992418696</v>
      </c>
      <c r="D31" s="26">
        <f t="shared" si="9"/>
        <v>1.5119310555873073</v>
      </c>
      <c r="E31" s="26">
        <f t="shared" si="9"/>
        <v>1.503782310392144</v>
      </c>
      <c r="F31" s="26">
        <f t="shared" si="9"/>
        <v>1.4599554394392822</v>
      </c>
      <c r="G31" s="26">
        <f t="shared" si="9"/>
        <v>1.53797914700868</v>
      </c>
      <c r="H31" s="26">
        <f t="shared" si="9"/>
        <v>1.6896530957480635</v>
      </c>
      <c r="I31" s="26">
        <f t="shared" si="9"/>
        <v>1.8985880682233671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609070.77</v>
      </c>
      <c r="C37" s="29">
        <f aca="true" t="shared" si="12" ref="C37:I37">+C38+C39</f>
        <v>522733.38</v>
      </c>
      <c r="D37" s="29">
        <f t="shared" si="12"/>
        <v>812141.33</v>
      </c>
      <c r="E37" s="29">
        <f t="shared" si="12"/>
        <v>1019857.64</v>
      </c>
      <c r="F37" s="29">
        <f t="shared" si="12"/>
        <v>611354.88</v>
      </c>
      <c r="G37" s="29">
        <f t="shared" si="12"/>
        <v>1046264.14</v>
      </c>
      <c r="H37" s="29">
        <f t="shared" si="12"/>
        <v>597697.89</v>
      </c>
      <c r="I37" s="29">
        <f t="shared" si="12"/>
        <v>454045.44</v>
      </c>
      <c r="J37" s="29">
        <f t="shared" si="11"/>
        <v>5673165.47</v>
      </c>
      <c r="L37" s="43"/>
      <c r="M37" s="43"/>
    </row>
    <row r="38" spans="1:10" ht="15.75">
      <c r="A38" s="17" t="s">
        <v>74</v>
      </c>
      <c r="B38" s="30">
        <f>ROUND(+B7*B31,2)</f>
        <v>609070.77</v>
      </c>
      <c r="C38" s="30">
        <f aca="true" t="shared" si="13" ref="C38:I38">ROUND(+C7*C31,2)</f>
        <v>522733.38</v>
      </c>
      <c r="D38" s="30">
        <f t="shared" si="13"/>
        <v>812141.33</v>
      </c>
      <c r="E38" s="30">
        <f t="shared" si="13"/>
        <v>1019857.64</v>
      </c>
      <c r="F38" s="30">
        <f t="shared" si="13"/>
        <v>611354.88</v>
      </c>
      <c r="G38" s="30">
        <f t="shared" si="13"/>
        <v>1046264.14</v>
      </c>
      <c r="H38" s="30">
        <f t="shared" si="13"/>
        <v>597697.89</v>
      </c>
      <c r="I38" s="30">
        <f t="shared" si="13"/>
        <v>454045.44</v>
      </c>
      <c r="J38" s="30">
        <f>SUM(B38:I38)</f>
        <v>5673165.47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-111684.66</v>
      </c>
      <c r="C41" s="31">
        <f t="shared" si="15"/>
        <v>-122094</v>
      </c>
      <c r="D41" s="31">
        <f t="shared" si="15"/>
        <v>-129765.6</v>
      </c>
      <c r="E41" s="31">
        <f t="shared" si="15"/>
        <v>-158007.14</v>
      </c>
      <c r="F41" s="31">
        <f t="shared" si="15"/>
        <v>-120767.12</v>
      </c>
      <c r="G41" s="31">
        <f t="shared" si="15"/>
        <v>-175950.89</v>
      </c>
      <c r="H41" s="31">
        <f t="shared" si="15"/>
        <v>-84433.99</v>
      </c>
      <c r="I41" s="31">
        <f t="shared" si="15"/>
        <v>-76595.09</v>
      </c>
      <c r="J41" s="31">
        <f t="shared" si="15"/>
        <v>-979298.49</v>
      </c>
      <c r="L41" s="43"/>
    </row>
    <row r="42" spans="1:12" ht="15.75">
      <c r="A42" s="17" t="s">
        <v>44</v>
      </c>
      <c r="B42" s="32">
        <f>B43+B44</f>
        <v>-96783</v>
      </c>
      <c r="C42" s="32">
        <f aca="true" t="shared" si="16" ref="C42:I42">C43+C44</f>
        <v>-106050</v>
      </c>
      <c r="D42" s="32">
        <f t="shared" si="16"/>
        <v>-121170</v>
      </c>
      <c r="E42" s="32">
        <f t="shared" si="16"/>
        <v>-140412</v>
      </c>
      <c r="F42" s="32">
        <f t="shared" si="16"/>
        <v>-116019</v>
      </c>
      <c r="G42" s="32">
        <f t="shared" si="16"/>
        <v>-146649</v>
      </c>
      <c r="H42" s="32">
        <f t="shared" si="16"/>
        <v>-65541</v>
      </c>
      <c r="I42" s="32">
        <f t="shared" si="16"/>
        <v>-70662</v>
      </c>
      <c r="J42" s="31">
        <f t="shared" si="11"/>
        <v>-863286</v>
      </c>
      <c r="L42" s="43"/>
    </row>
    <row r="43" spans="1:12" ht="15.75">
      <c r="A43" s="13" t="s">
        <v>69</v>
      </c>
      <c r="B43" s="20">
        <f aca="true" t="shared" si="17" ref="B43:I43">ROUND(-B9*$D$3,2)</f>
        <v>-96783</v>
      </c>
      <c r="C43" s="20">
        <f t="shared" si="17"/>
        <v>-106050</v>
      </c>
      <c r="D43" s="20">
        <f t="shared" si="17"/>
        <v>-121170</v>
      </c>
      <c r="E43" s="20">
        <f t="shared" si="17"/>
        <v>-140412</v>
      </c>
      <c r="F43" s="20">
        <f t="shared" si="17"/>
        <v>-116019</v>
      </c>
      <c r="G43" s="20">
        <f t="shared" si="17"/>
        <v>-146649</v>
      </c>
      <c r="H43" s="20">
        <f t="shared" si="17"/>
        <v>-65541</v>
      </c>
      <c r="I43" s="20">
        <f t="shared" si="17"/>
        <v>-70662</v>
      </c>
      <c r="J43" s="57">
        <f t="shared" si="11"/>
        <v>-863286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-14901.66</v>
      </c>
      <c r="C45" s="32">
        <f t="shared" si="19"/>
        <v>-16044</v>
      </c>
      <c r="D45" s="32">
        <f t="shared" si="19"/>
        <v>-8595.6</v>
      </c>
      <c r="E45" s="32">
        <f t="shared" si="19"/>
        <v>-17595.14</v>
      </c>
      <c r="F45" s="32">
        <f t="shared" si="19"/>
        <v>-4748.12</v>
      </c>
      <c r="G45" s="32">
        <f t="shared" si="19"/>
        <v>-29301.89</v>
      </c>
      <c r="H45" s="32">
        <f t="shared" si="19"/>
        <v>-18892.99</v>
      </c>
      <c r="I45" s="32">
        <f t="shared" si="19"/>
        <v>-5933.09</v>
      </c>
      <c r="J45" s="32">
        <f t="shared" si="19"/>
        <v>-116012.49</v>
      </c>
      <c r="L45" s="50"/>
    </row>
    <row r="46" spans="1:10" ht="15.75">
      <c r="A46" s="13" t="s">
        <v>62</v>
      </c>
      <c r="B46" s="27">
        <v>-14901.66</v>
      </c>
      <c r="C46" s="27">
        <v>-16044</v>
      </c>
      <c r="D46" s="27">
        <v>-8595.6</v>
      </c>
      <c r="E46" s="27">
        <v>-17595.14</v>
      </c>
      <c r="F46" s="27">
        <v>-4748.12</v>
      </c>
      <c r="G46" s="27">
        <v>-29301.89</v>
      </c>
      <c r="H46" s="27">
        <v>-18892.99</v>
      </c>
      <c r="I46" s="27">
        <v>-5933.09</v>
      </c>
      <c r="J46" s="27">
        <f t="shared" si="11"/>
        <v>-116012.49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497386.11</v>
      </c>
      <c r="C53" s="35">
        <f t="shared" si="20"/>
        <v>400639.38</v>
      </c>
      <c r="D53" s="35">
        <f t="shared" si="20"/>
        <v>682375.73</v>
      </c>
      <c r="E53" s="35">
        <f t="shared" si="20"/>
        <v>861850.5</v>
      </c>
      <c r="F53" s="35">
        <f t="shared" si="20"/>
        <v>490587.76</v>
      </c>
      <c r="G53" s="35">
        <f t="shared" si="20"/>
        <v>870313.25</v>
      </c>
      <c r="H53" s="35">
        <f t="shared" si="20"/>
        <v>513263.9</v>
      </c>
      <c r="I53" s="35">
        <f t="shared" si="20"/>
        <v>377450.35</v>
      </c>
      <c r="J53" s="35">
        <f>SUM(B53:I53)</f>
        <v>4693866.9799999995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4693866.989999999</v>
      </c>
      <c r="L56" s="43"/>
    </row>
    <row r="57" spans="1:10" ht="17.25" customHeight="1">
      <c r="A57" s="17" t="s">
        <v>48</v>
      </c>
      <c r="B57" s="45">
        <v>107787.51</v>
      </c>
      <c r="C57" s="45">
        <v>104679.29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212466.8</v>
      </c>
    </row>
    <row r="58" spans="1:10" ht="17.25" customHeight="1">
      <c r="A58" s="17" t="s">
        <v>54</v>
      </c>
      <c r="B58" s="45">
        <v>389598.6</v>
      </c>
      <c r="C58" s="45">
        <v>295960.09</v>
      </c>
      <c r="D58" s="44">
        <v>0</v>
      </c>
      <c r="E58" s="45">
        <v>383789.46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1069348.15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265252.19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265252.19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269075.3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269075.3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102678.66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102678.66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45369.59</v>
      </c>
      <c r="E62" s="44">
        <v>0</v>
      </c>
      <c r="F62" s="45">
        <v>82732.78</v>
      </c>
      <c r="G62" s="44">
        <v>0</v>
      </c>
      <c r="H62" s="44">
        <v>0</v>
      </c>
      <c r="I62" s="44">
        <v>0</v>
      </c>
      <c r="J62" s="35">
        <f t="shared" si="21"/>
        <v>128102.37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294583.27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294583.27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159270.89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159270.89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24206.88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24206.88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407854.98</v>
      </c>
      <c r="G66" s="44">
        <v>0</v>
      </c>
      <c r="H66" s="44">
        <v>0</v>
      </c>
      <c r="I66" s="44">
        <v>0</v>
      </c>
      <c r="J66" s="35">
        <f t="shared" si="21"/>
        <v>407854.98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498086.87</v>
      </c>
      <c r="H67" s="45">
        <v>513263.9</v>
      </c>
      <c r="I67" s="44">
        <v>0</v>
      </c>
      <c r="J67" s="32">
        <f t="shared" si="21"/>
        <v>1011350.77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372226.38</v>
      </c>
      <c r="H68" s="44">
        <v>0</v>
      </c>
      <c r="I68" s="44">
        <v>0</v>
      </c>
      <c r="J68" s="35">
        <f t="shared" si="21"/>
        <v>372226.38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138378.1</v>
      </c>
      <c r="J69" s="32">
        <f t="shared" si="21"/>
        <v>138378.1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239072.25</v>
      </c>
      <c r="J70" s="35">
        <f t="shared" si="21"/>
        <v>239072.25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1.5969032387754378</v>
      </c>
      <c r="C75" s="55">
        <v>1.5650169640048532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1.496542202718275</v>
      </c>
      <c r="C76" s="55">
        <v>1.4458999634214862</v>
      </c>
      <c r="D76" s="55"/>
      <c r="E76" s="55">
        <v>1.535119596315491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1.415753891160714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1.4884689568645075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1.803739504463365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1.6967622409735377</v>
      </c>
      <c r="E80" s="55">
        <v>0</v>
      </c>
      <c r="F80" s="55">
        <v>1.508049006868387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1.4813712005857733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1.4793798332671695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1.4659261210939558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1.4502970881916046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1.4788858296247909</v>
      </c>
      <c r="H85" s="55">
        <v>1.6896531068016056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1.6182780334053406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1.856770729104129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1.92379737672835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2014-01-24T18:23:14Z</dcterms:modified>
  <cp:category/>
  <cp:version/>
  <cp:contentType/>
  <cp:contentStatus/>
</cp:coreProperties>
</file>