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<sst xmlns="http://schemas.openxmlformats.org/spreadsheetml/2006/main" count="94" uniqueCount="94">
  <si>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</si>
  <si>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</si>
  <si>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</si>
  <si>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</si>
  <si>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</si>
  <si>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</si>
  <si>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</si>
  <si>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</si>
  <si>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</si>
  <si>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</si>
  <si>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</si>
  <si>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</si>
  <si>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</si>
  <si>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</si>
  <si>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</si>
  <si>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</si>
  <si>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</si>
  <si>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</si>
  <si>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</si>
  <si>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</si>
  <si>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</si>
  <si>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</si>
  <si>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</si>
  <si>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</si>
  <si>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</si>
  <si>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</si>
  <si>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</si>
  <si>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</si>
  <si>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</si>
  <si>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</si>
  <si>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</si>
  <si>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</si>
  <si>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</si>
  <si>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</si>
  <si>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</si>
  <si>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</si>
  <si>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</si>
  <si>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</si>
  <si>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</si>
  <si>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</si>
  <si>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</si>
  <si>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</si>
  <si>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</si>
  <si>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</si>
  <si>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</si>
  <si>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</si>
  <si>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</si>
  <si>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</si>
  <si>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</si>
  <si>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</si>
  <si>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</si>
  <si>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</si>
  <si>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</si>
  <si>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</si>
  <si>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</si>
  <si>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</si>
  <si>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</si>
  <si>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</si>
  <si>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</si>
  <si>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</si>
  <si>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</si>
  <si>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</si>
  <si>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</si>
  <si>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</si>
  <si>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</si>
  <si>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</si>
  <si>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</si>
  <si>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</si>
  <si>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</si>
  <si>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</si>
  <si>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</si>
  <si>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</si>
  <si>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</si>
  <si>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</si>
  <si>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</si>
  <si>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</si>
  <si>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</si>
  <si>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</si>
  <si>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</si>
  <si>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</si>
  <si>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</si>
  <si>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</si>
  <si>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</si>
  <si>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</si>
  <si>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</si>
  <si>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</si>
  <si>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</si>
  <si>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</si>
  <si>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</si>
  <si>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</si>
  <si>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</si>
  <si>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</si>
  <si>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</si>
  <si>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16/01/14 - VENCIMENTO 23/01/14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</si>
</sst>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F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5" sqref="I15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444847</v>
      </c>
      <c r="C7" s="10">
        <f aca="true" t="shared" si="0" ref="C7:I7">C8+C16+C20</f>
        <v>338604</v>
      </c>
      <c r="D7" s="10">
        <f t="shared" si="0"/>
        <v>520855</v>
      </c>
      <c r="E7" s="10">
        <f t="shared" si="0"/>
        <v>654004</v>
      </c>
      <c r="F7" s="10">
        <f t="shared" si="0"/>
        <v>401565</v>
      </c>
      <c r="G7" s="10">
        <f t="shared" si="0"/>
        <v>647674</v>
      </c>
      <c r="H7" s="10">
        <f t="shared" si="0"/>
        <v>345834</v>
      </c>
      <c r="I7" s="10">
        <f t="shared" si="0"/>
        <v>233543</v>
      </c>
      <c r="J7" s="10">
        <f>+J8+J16+J20</f>
        <v>3586926</v>
      </c>
      <c r="L7" s="42"/>
    </row>
    <row r="8" spans="1:10" ht="15.75">
      <c r="A8" s="11" t="s">
        <v>22</v>
      </c>
      <c r="B8" s="12">
        <f>+B9+B12</f>
        <v>247528</v>
      </c>
      <c r="C8" s="12">
        <f>+C9+C12</f>
        <v>198311</v>
      </c>
      <c r="D8" s="12">
        <f aca="true" t="shared" si="1" ref="D8:I8">+D9+D12</f>
        <v>331894</v>
      </c>
      <c r="E8" s="12">
        <f t="shared" si="1"/>
        <v>385333</v>
      </c>
      <c r="F8" s="12">
        <f t="shared" si="1"/>
        <v>227563</v>
      </c>
      <c r="G8" s="12">
        <f t="shared" si="1"/>
        <v>377354</v>
      </c>
      <c r="H8" s="12">
        <f t="shared" si="1"/>
        <v>182643</v>
      </c>
      <c r="I8" s="12">
        <f t="shared" si="1"/>
        <v>140155</v>
      </c>
      <c r="J8" s="12">
        <f>SUM(B8:I8)</f>
        <v>2090781</v>
      </c>
    </row>
    <row r="9" spans="1:10" ht="15.75">
      <c r="A9" s="13" t="s">
        <v>23</v>
      </c>
      <c r="B9" s="14">
        <v>30301</v>
      </c>
      <c r="C9" s="14">
        <v>29072</v>
      </c>
      <c r="D9" s="14">
        <v>33515</v>
      </c>
      <c r="E9" s="14">
        <v>38700</v>
      </c>
      <c r="F9" s="14">
        <v>33026</v>
      </c>
      <c r="G9" s="14">
        <v>40267</v>
      </c>
      <c r="H9" s="14">
        <v>17883</v>
      </c>
      <c r="I9" s="14">
        <v>20558</v>
      </c>
      <c r="J9" s="12">
        <f aca="true" t="shared" si="2" ref="J9:J15">SUM(B9:I9)</f>
        <v>243322</v>
      </c>
    </row>
    <row r="10" spans="1:10" ht="15.75">
      <c r="A10" s="15" t="s">
        <v>24</v>
      </c>
      <c r="B10" s="14">
        <f>+B9-B11</f>
        <v>30301</v>
      </c>
      <c r="C10" s="14">
        <f aca="true" t="shared" si="3" ref="C10:I10">+C9-C11</f>
        <v>29072</v>
      </c>
      <c r="D10" s="14">
        <f t="shared" si="3"/>
        <v>33515</v>
      </c>
      <c r="E10" s="14">
        <f t="shared" si="3"/>
        <v>38700</v>
      </c>
      <c r="F10" s="14">
        <f t="shared" si="3"/>
        <v>33026</v>
      </c>
      <c r="G10" s="14">
        <f t="shared" si="3"/>
        <v>40267</v>
      </c>
      <c r="H10" s="14">
        <f t="shared" si="3"/>
        <v>17883</v>
      </c>
      <c r="I10" s="14">
        <f t="shared" si="3"/>
        <v>20558</v>
      </c>
      <c r="J10" s="12">
        <f t="shared" si="2"/>
        <v>243322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217227</v>
      </c>
      <c r="C12" s="14">
        <f aca="true" t="shared" si="4" ref="C12:I12">C13+C14+C15</f>
        <v>169239</v>
      </c>
      <c r="D12" s="14">
        <f t="shared" si="4"/>
        <v>298379</v>
      </c>
      <c r="E12" s="14">
        <f t="shared" si="4"/>
        <v>346633</v>
      </c>
      <c r="F12" s="14">
        <f t="shared" si="4"/>
        <v>194537</v>
      </c>
      <c r="G12" s="14">
        <f t="shared" si="4"/>
        <v>337087</v>
      </c>
      <c r="H12" s="14">
        <f t="shared" si="4"/>
        <v>164760</v>
      </c>
      <c r="I12" s="14">
        <f t="shared" si="4"/>
        <v>119597</v>
      </c>
      <c r="J12" s="12">
        <f t="shared" si="2"/>
        <v>1847459</v>
      </c>
    </row>
    <row r="13" spans="1:10" ht="15.75">
      <c r="A13" s="15" t="s">
        <v>27</v>
      </c>
      <c r="B13" s="14">
        <v>106648</v>
      </c>
      <c r="C13" s="14">
        <v>87407</v>
      </c>
      <c r="D13" s="14">
        <v>148351</v>
      </c>
      <c r="E13" s="14">
        <v>176736</v>
      </c>
      <c r="F13" s="14">
        <v>102743</v>
      </c>
      <c r="G13" s="14">
        <v>172370</v>
      </c>
      <c r="H13" s="14">
        <v>83800</v>
      </c>
      <c r="I13" s="14">
        <v>59698</v>
      </c>
      <c r="J13" s="12">
        <f t="shared" si="2"/>
        <v>937753</v>
      </c>
    </row>
    <row r="14" spans="1:10" ht="15.75">
      <c r="A14" s="15" t="s">
        <v>28</v>
      </c>
      <c r="B14" s="14">
        <v>105634</v>
      </c>
      <c r="C14" s="14">
        <v>77685</v>
      </c>
      <c r="D14" s="14">
        <v>143930</v>
      </c>
      <c r="E14" s="14">
        <v>161911</v>
      </c>
      <c r="F14" s="14">
        <v>87236</v>
      </c>
      <c r="G14" s="14">
        <v>157413</v>
      </c>
      <c r="H14" s="14">
        <v>77225</v>
      </c>
      <c r="I14" s="14">
        <v>57629</v>
      </c>
      <c r="J14" s="12">
        <f t="shared" si="2"/>
        <v>868663</v>
      </c>
    </row>
    <row r="15" spans="1:10" ht="15.75">
      <c r="A15" s="15" t="s">
        <v>29</v>
      </c>
      <c r="B15" s="14">
        <v>4945</v>
      </c>
      <c r="C15" s="14">
        <v>4147</v>
      </c>
      <c r="D15" s="14">
        <v>6098</v>
      </c>
      <c r="E15" s="14">
        <v>7986</v>
      </c>
      <c r="F15" s="14">
        <v>4558</v>
      </c>
      <c r="G15" s="14">
        <v>7304</v>
      </c>
      <c r="H15" s="14">
        <v>3735</v>
      </c>
      <c r="I15" s="14">
        <v>2270</v>
      </c>
      <c r="J15" s="12">
        <f t="shared" si="2"/>
        <v>41043</v>
      </c>
    </row>
    <row r="16" spans="1:10" ht="15.75">
      <c r="A16" s="17" t="s">
        <v>30</v>
      </c>
      <c r="B16" s="18">
        <f>B17+B18+B19</f>
        <v>151130</v>
      </c>
      <c r="C16" s="18">
        <f aca="true" t="shared" si="5" ref="C16:I16">C17+C18+C19</f>
        <v>99950</v>
      </c>
      <c r="D16" s="18">
        <f t="shared" si="5"/>
        <v>127212</v>
      </c>
      <c r="E16" s="18">
        <f t="shared" si="5"/>
        <v>184750</v>
      </c>
      <c r="F16" s="18">
        <f t="shared" si="5"/>
        <v>126864</v>
      </c>
      <c r="G16" s="18">
        <f t="shared" si="5"/>
        <v>209074</v>
      </c>
      <c r="H16" s="18">
        <f t="shared" si="5"/>
        <v>134479</v>
      </c>
      <c r="I16" s="18">
        <f t="shared" si="5"/>
        <v>78600</v>
      </c>
      <c r="J16" s="12">
        <f aca="true" t="shared" si="6" ref="J16:J22">SUM(B16:I16)</f>
        <v>1112059</v>
      </c>
    </row>
    <row r="17" spans="1:10" ht="18.75" customHeight="1">
      <c r="A17" s="13" t="s">
        <v>31</v>
      </c>
      <c r="B17" s="14">
        <v>82209</v>
      </c>
      <c r="C17" s="14">
        <v>59713</v>
      </c>
      <c r="D17" s="14">
        <v>76173</v>
      </c>
      <c r="E17" s="14">
        <v>110833</v>
      </c>
      <c r="F17" s="14">
        <v>76181</v>
      </c>
      <c r="G17" s="14">
        <v>121622</v>
      </c>
      <c r="H17" s="14">
        <v>75201</v>
      </c>
      <c r="I17" s="14">
        <v>43991</v>
      </c>
      <c r="J17" s="12">
        <f t="shared" si="6"/>
        <v>645923</v>
      </c>
    </row>
    <row r="18" spans="1:10" ht="18.75" customHeight="1">
      <c r="A18" s="13" t="s">
        <v>32</v>
      </c>
      <c r="B18" s="14">
        <v>65721</v>
      </c>
      <c r="C18" s="14">
        <v>38004</v>
      </c>
      <c r="D18" s="14">
        <v>48489</v>
      </c>
      <c r="E18" s="14">
        <v>69992</v>
      </c>
      <c r="F18" s="14">
        <v>48119</v>
      </c>
      <c r="G18" s="14">
        <v>83193</v>
      </c>
      <c r="H18" s="14">
        <v>56609</v>
      </c>
      <c r="I18" s="14">
        <v>33212</v>
      </c>
      <c r="J18" s="12">
        <f t="shared" si="6"/>
        <v>443339</v>
      </c>
    </row>
    <row r="19" spans="1:10" ht="18.75" customHeight="1">
      <c r="A19" s="13" t="s">
        <v>33</v>
      </c>
      <c r="B19" s="14">
        <v>3200</v>
      </c>
      <c r="C19" s="14">
        <v>2233</v>
      </c>
      <c r="D19" s="14">
        <v>2550</v>
      </c>
      <c r="E19" s="14">
        <v>3925</v>
      </c>
      <c r="F19" s="14">
        <v>2564</v>
      </c>
      <c r="G19" s="14">
        <v>4259</v>
      </c>
      <c r="H19" s="14">
        <v>2669</v>
      </c>
      <c r="I19" s="14">
        <v>1397</v>
      </c>
      <c r="J19" s="12">
        <f t="shared" si="6"/>
        <v>22797</v>
      </c>
    </row>
    <row r="20" spans="1:10" ht="18.75" customHeight="1">
      <c r="A20" s="17" t="s">
        <v>34</v>
      </c>
      <c r="B20" s="14">
        <f>B21+B22</f>
        <v>46189</v>
      </c>
      <c r="C20" s="14">
        <f aca="true" t="shared" si="7" ref="C20:I20">C21+C22</f>
        <v>40343</v>
      </c>
      <c r="D20" s="14">
        <f t="shared" si="7"/>
        <v>61749</v>
      </c>
      <c r="E20" s="14">
        <f t="shared" si="7"/>
        <v>83921</v>
      </c>
      <c r="F20" s="14">
        <f t="shared" si="7"/>
        <v>47138</v>
      </c>
      <c r="G20" s="14">
        <f t="shared" si="7"/>
        <v>61246</v>
      </c>
      <c r="H20" s="14">
        <f t="shared" si="7"/>
        <v>28712</v>
      </c>
      <c r="I20" s="14">
        <f t="shared" si="7"/>
        <v>14788</v>
      </c>
      <c r="J20" s="12">
        <f t="shared" si="6"/>
        <v>384086</v>
      </c>
    </row>
    <row r="21" spans="1:10" ht="18.75" customHeight="1">
      <c r="A21" s="13" t="s">
        <v>35</v>
      </c>
      <c r="B21" s="14">
        <v>29561</v>
      </c>
      <c r="C21" s="14">
        <v>25820</v>
      </c>
      <c r="D21" s="14">
        <v>39519</v>
      </c>
      <c r="E21" s="14">
        <v>53709</v>
      </c>
      <c r="F21" s="14">
        <v>30168</v>
      </c>
      <c r="G21" s="14">
        <v>39197</v>
      </c>
      <c r="H21" s="14">
        <v>18376</v>
      </c>
      <c r="I21" s="14">
        <v>9464</v>
      </c>
      <c r="J21" s="12">
        <f t="shared" si="6"/>
        <v>245814</v>
      </c>
    </row>
    <row r="22" spans="1:10" ht="18.75" customHeight="1">
      <c r="A22" s="13" t="s">
        <v>36</v>
      </c>
      <c r="B22" s="14">
        <v>16628</v>
      </c>
      <c r="C22" s="14">
        <v>14523</v>
      </c>
      <c r="D22" s="14">
        <v>22230</v>
      </c>
      <c r="E22" s="14">
        <v>30212</v>
      </c>
      <c r="F22" s="14">
        <v>16970</v>
      </c>
      <c r="G22" s="14">
        <v>22049</v>
      </c>
      <c r="H22" s="14">
        <v>10336</v>
      </c>
      <c r="I22" s="14">
        <v>5324</v>
      </c>
      <c r="J22" s="12">
        <f t="shared" si="6"/>
        <v>138272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>
        <v>0</v>
      </c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0.9896</v>
      </c>
      <c r="C25" s="22">
        <v>0.9919</v>
      </c>
      <c r="D25" s="22">
        <v>1</v>
      </c>
      <c r="E25" s="22">
        <v>1</v>
      </c>
      <c r="F25" s="22">
        <v>1</v>
      </c>
      <c r="G25" s="22">
        <v>1</v>
      </c>
      <c r="H25" s="22">
        <v>0.9578</v>
      </c>
      <c r="I25" s="22">
        <v>0.9989</v>
      </c>
      <c r="J25" s="21"/>
    </row>
    <row r="26" spans="1:10" ht="18.75" customHeight="1">
      <c r="A26" s="17" t="s">
        <v>38</v>
      </c>
      <c r="B26" s="23">
        <v>0.81</v>
      </c>
      <c r="C26" s="23">
        <v>0.7268</v>
      </c>
      <c r="D26" s="23">
        <v>0.7795</v>
      </c>
      <c r="E26" s="23">
        <v>0.7645</v>
      </c>
      <c r="F26" s="23">
        <v>0.7208</v>
      </c>
      <c r="G26" s="23">
        <v>0.709</v>
      </c>
      <c r="H26" s="23">
        <v>0.6424</v>
      </c>
      <c r="I26" s="24">
        <v>0.8414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0.9709519156024431</v>
      </c>
      <c r="C28" s="23">
        <f aca="true" t="shared" si="8" ref="C28:I28">(((+C$8+C$16)*C$25)+(C$20*C$26))/C$7</f>
        <v>0.9603146398152413</v>
      </c>
      <c r="D28" s="23">
        <f t="shared" si="8"/>
        <v>0.9738590308243177</v>
      </c>
      <c r="E28" s="23">
        <f t="shared" si="8"/>
        <v>0.9697809256518309</v>
      </c>
      <c r="F28" s="23">
        <f t="shared" si="8"/>
        <v>0.9672259046480643</v>
      </c>
      <c r="G28" s="23">
        <f t="shared" si="8"/>
        <v>0.9724821654103762</v>
      </c>
      <c r="H28" s="23">
        <f t="shared" si="8"/>
        <v>0.9316147064776741</v>
      </c>
      <c r="I28" s="23">
        <f t="shared" si="8"/>
        <v>0.9889270613976869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1.518957176768462</v>
      </c>
      <c r="C31" s="26">
        <f aca="true" t="shared" si="9" ref="C31:I31">C28*C30</f>
        <v>1.4771559789638042</v>
      </c>
      <c r="D31" s="26">
        <f t="shared" si="9"/>
        <v>1.5133769339009897</v>
      </c>
      <c r="E31" s="26">
        <f t="shared" si="9"/>
        <v>1.5062637337224238</v>
      </c>
      <c r="F31" s="26">
        <f t="shared" si="9"/>
        <v>1.462058677466014</v>
      </c>
      <c r="G31" s="26">
        <f t="shared" si="9"/>
        <v>1.5408007428762</v>
      </c>
      <c r="H31" s="26">
        <f t="shared" si="9"/>
        <v>1.691439661080865</v>
      </c>
      <c r="I31" s="26">
        <f t="shared" si="9"/>
        <v>1.8992344214142578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675703.54</v>
      </c>
      <c r="C37" s="29">
        <f aca="true" t="shared" si="12" ref="C37:I37">+C38+C39</f>
        <v>500170.92</v>
      </c>
      <c r="D37" s="29">
        <f t="shared" si="12"/>
        <v>788249.94</v>
      </c>
      <c r="E37" s="29">
        <f t="shared" si="12"/>
        <v>985102.51</v>
      </c>
      <c r="F37" s="29">
        <f t="shared" si="12"/>
        <v>587111.59</v>
      </c>
      <c r="G37" s="29">
        <f t="shared" si="12"/>
        <v>997936.58</v>
      </c>
      <c r="H37" s="29">
        <f t="shared" si="12"/>
        <v>584957.34</v>
      </c>
      <c r="I37" s="29">
        <f t="shared" si="12"/>
        <v>443552.9</v>
      </c>
      <c r="J37" s="29">
        <f t="shared" si="11"/>
        <v>5562785.32</v>
      </c>
      <c r="L37" s="43"/>
      <c r="M37" s="43"/>
    </row>
    <row r="38" spans="1:10" ht="15.75">
      <c r="A38" s="17" t="s">
        <v>74</v>
      </c>
      <c r="B38" s="30">
        <f>ROUND(+B7*B31,2)</f>
        <v>675703.54</v>
      </c>
      <c r="C38" s="30">
        <f aca="true" t="shared" si="13" ref="C38:I38">ROUND(+C7*C31,2)</f>
        <v>500170.92</v>
      </c>
      <c r="D38" s="30">
        <f t="shared" si="13"/>
        <v>788249.94</v>
      </c>
      <c r="E38" s="30">
        <f t="shared" si="13"/>
        <v>985102.51</v>
      </c>
      <c r="F38" s="30">
        <f t="shared" si="13"/>
        <v>587111.59</v>
      </c>
      <c r="G38" s="30">
        <f t="shared" si="13"/>
        <v>997936.58</v>
      </c>
      <c r="H38" s="30">
        <f t="shared" si="13"/>
        <v>584957.34</v>
      </c>
      <c r="I38" s="30">
        <f t="shared" si="13"/>
        <v>443552.9</v>
      </c>
      <c r="J38" s="30">
        <f>SUM(B38:I38)</f>
        <v>5562785.32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-105804.86</v>
      </c>
      <c r="C41" s="31">
        <f t="shared" si="15"/>
        <v>-103262.69</v>
      </c>
      <c r="D41" s="31">
        <f t="shared" si="15"/>
        <v>-109043.73</v>
      </c>
      <c r="E41" s="31">
        <f t="shared" si="15"/>
        <v>-133676.22</v>
      </c>
      <c r="F41" s="31">
        <f t="shared" si="15"/>
        <v>-103814.37</v>
      </c>
      <c r="G41" s="31">
        <f t="shared" si="15"/>
        <v>-150097.65</v>
      </c>
      <c r="H41" s="31">
        <f t="shared" si="15"/>
        <v>-72547.08</v>
      </c>
      <c r="I41" s="31">
        <f t="shared" si="15"/>
        <v>-67649.29</v>
      </c>
      <c r="J41" s="31">
        <f t="shared" si="15"/>
        <v>-845895.89</v>
      </c>
      <c r="L41" s="43"/>
    </row>
    <row r="42" spans="1:12" ht="15.75">
      <c r="A42" s="17" t="s">
        <v>44</v>
      </c>
      <c r="B42" s="32">
        <f>B43+B44</f>
        <v>-90903</v>
      </c>
      <c r="C42" s="32">
        <f aca="true" t="shared" si="16" ref="C42:I42">C43+C44</f>
        <v>-87216</v>
      </c>
      <c r="D42" s="32">
        <f t="shared" si="16"/>
        <v>-100545</v>
      </c>
      <c r="E42" s="32">
        <f t="shared" si="16"/>
        <v>-116100</v>
      </c>
      <c r="F42" s="32">
        <f t="shared" si="16"/>
        <v>-99078</v>
      </c>
      <c r="G42" s="32">
        <f t="shared" si="16"/>
        <v>-120801</v>
      </c>
      <c r="H42" s="32">
        <f t="shared" si="16"/>
        <v>-53649</v>
      </c>
      <c r="I42" s="32">
        <f t="shared" si="16"/>
        <v>-61674</v>
      </c>
      <c r="J42" s="31">
        <f t="shared" si="11"/>
        <v>-729966</v>
      </c>
      <c r="L42" s="43"/>
    </row>
    <row r="43" spans="1:12" ht="15.75">
      <c r="A43" s="13" t="s">
        <v>69</v>
      </c>
      <c r="B43" s="20">
        <f aca="true" t="shared" si="17" ref="B43:I43">ROUND(-B9*$D$3,2)</f>
        <v>-90903</v>
      </c>
      <c r="C43" s="20">
        <f t="shared" si="17"/>
        <v>-87216</v>
      </c>
      <c r="D43" s="20">
        <f t="shared" si="17"/>
        <v>-100545</v>
      </c>
      <c r="E43" s="20">
        <f t="shared" si="17"/>
        <v>-116100</v>
      </c>
      <c r="F43" s="20">
        <f t="shared" si="17"/>
        <v>-99078</v>
      </c>
      <c r="G43" s="20">
        <f t="shared" si="17"/>
        <v>-120801</v>
      </c>
      <c r="H43" s="20">
        <f t="shared" si="17"/>
        <v>-53649</v>
      </c>
      <c r="I43" s="20">
        <f t="shared" si="17"/>
        <v>-61674</v>
      </c>
      <c r="J43" s="57">
        <f t="shared" si="11"/>
        <v>-729966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-14901.86</v>
      </c>
      <c r="C45" s="32">
        <f t="shared" si="19"/>
        <v>-16046.69</v>
      </c>
      <c r="D45" s="32">
        <f t="shared" si="19"/>
        <v>-8498.73</v>
      </c>
      <c r="E45" s="32">
        <f t="shared" si="19"/>
        <v>-17576.22</v>
      </c>
      <c r="F45" s="32">
        <f t="shared" si="19"/>
        <v>-4736.37</v>
      </c>
      <c r="G45" s="32">
        <f t="shared" si="19"/>
        <v>-29296.65</v>
      </c>
      <c r="H45" s="32">
        <f t="shared" si="19"/>
        <v>-18898.08</v>
      </c>
      <c r="I45" s="32">
        <f t="shared" si="19"/>
        <v>-5975.29</v>
      </c>
      <c r="J45" s="32">
        <f t="shared" si="19"/>
        <v>-115929.89</v>
      </c>
      <c r="L45" s="50"/>
    </row>
    <row r="46" spans="1:10" ht="15.75">
      <c r="A46" s="13" t="s">
        <v>62</v>
      </c>
      <c r="B46" s="27">
        <v>-14901.86</v>
      </c>
      <c r="C46" s="27">
        <v>-16046.69</v>
      </c>
      <c r="D46" s="27">
        <v>-8498.73</v>
      </c>
      <c r="E46" s="27">
        <v>-17576.22</v>
      </c>
      <c r="F46" s="27">
        <v>-4736.37</v>
      </c>
      <c r="G46" s="27">
        <v>-29296.65</v>
      </c>
      <c r="H46" s="27">
        <v>-18898.08</v>
      </c>
      <c r="I46" s="27">
        <v>-5975.29</v>
      </c>
      <c r="J46" s="27">
        <f t="shared" si="11"/>
        <v>-115929.89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569898.68</v>
      </c>
      <c r="C53" s="35">
        <f t="shared" si="20"/>
        <v>396908.23</v>
      </c>
      <c r="D53" s="35">
        <f t="shared" si="20"/>
        <v>679206.21</v>
      </c>
      <c r="E53" s="35">
        <f t="shared" si="20"/>
        <v>851426.29</v>
      </c>
      <c r="F53" s="35">
        <f t="shared" si="20"/>
        <v>483297.22</v>
      </c>
      <c r="G53" s="35">
        <f t="shared" si="20"/>
        <v>847838.9299999999</v>
      </c>
      <c r="H53" s="35">
        <f t="shared" si="20"/>
        <v>512410.25999999995</v>
      </c>
      <c r="I53" s="35">
        <f t="shared" si="20"/>
        <v>375903.61000000004</v>
      </c>
      <c r="J53" s="35">
        <f>SUM(B53:I53)</f>
        <v>4716889.43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4716889.460000001</v>
      </c>
      <c r="L56" s="43"/>
    </row>
    <row r="57" spans="1:10" ht="17.25" customHeight="1">
      <c r="A57" s="17" t="s">
        <v>48</v>
      </c>
      <c r="B57" s="45">
        <v>105377.14</v>
      </c>
      <c r="C57" s="45">
        <v>100997.44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206374.58000000002</v>
      </c>
    </row>
    <row r="58" spans="1:10" ht="17.25" customHeight="1">
      <c r="A58" s="17" t="s">
        <v>54</v>
      </c>
      <c r="B58" s="45">
        <v>414488.92</v>
      </c>
      <c r="C58" s="45">
        <v>268153.22</v>
      </c>
      <c r="D58" s="44">
        <v>0</v>
      </c>
      <c r="E58" s="45">
        <v>250187.26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932829.3999999999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103701.46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103701.46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84588.09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84588.09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40471.65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40471.65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45594.67</v>
      </c>
      <c r="E62" s="44">
        <v>0</v>
      </c>
      <c r="F62" s="45">
        <v>83051.5</v>
      </c>
      <c r="G62" s="44">
        <v>0</v>
      </c>
      <c r="H62" s="44">
        <v>0</v>
      </c>
      <c r="I62" s="44">
        <v>0</v>
      </c>
      <c r="J62" s="35">
        <f t="shared" si="21"/>
        <v>128646.17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120344.53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120344.53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46973.34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46973.34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13571.79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13571.79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263011.56</v>
      </c>
      <c r="G66" s="44">
        <v>0</v>
      </c>
      <c r="H66" s="44">
        <v>0</v>
      </c>
      <c r="I66" s="44">
        <v>0</v>
      </c>
      <c r="J66" s="35">
        <f t="shared" si="21"/>
        <v>263011.56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160762.04</v>
      </c>
      <c r="H67" s="45">
        <v>190987.11</v>
      </c>
      <c r="I67" s="44">
        <v>0</v>
      </c>
      <c r="J67" s="32">
        <f t="shared" si="21"/>
        <v>351749.15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289889.99</v>
      </c>
      <c r="H68" s="44">
        <v>0</v>
      </c>
      <c r="I68" s="44">
        <v>0</v>
      </c>
      <c r="J68" s="35">
        <f t="shared" si="21"/>
        <v>289889.99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89117.49</v>
      </c>
      <c r="J69" s="32">
        <f t="shared" si="21"/>
        <v>89117.49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145849.06</v>
      </c>
      <c r="J70" s="35">
        <f t="shared" si="21"/>
        <v>145849.06</v>
      </c>
    </row>
    <row r="71" spans="1:10" ht="17.25" customHeight="1">
      <c r="A71" s="41" t="s">
        <v>67</v>
      </c>
      <c r="B71" s="39">
        <v>50032.63</v>
      </c>
      <c r="C71" s="39">
        <v>27757.57</v>
      </c>
      <c r="D71" s="39">
        <v>404850.35</v>
      </c>
      <c r="E71" s="39">
        <v>420349.38</v>
      </c>
      <c r="F71" s="39">
        <v>137234.16</v>
      </c>
      <c r="G71" s="39">
        <v>397186.9</v>
      </c>
      <c r="H71" s="39">
        <v>321423.15</v>
      </c>
      <c r="I71" s="39">
        <v>140937.06</v>
      </c>
      <c r="J71" s="39">
        <f>SUM(B71:I71)</f>
        <v>1899771.2000000002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/>
      <c r="C74" s="44"/>
      <c r="D74" s="44"/>
      <c r="E74" s="44"/>
      <c r="F74" s="44"/>
      <c r="G74" s="44"/>
      <c r="H74" s="44"/>
      <c r="I74" s="44"/>
      <c r="J74" s="35"/>
    </row>
    <row r="75" spans="1:10" ht="15.75">
      <c r="A75" s="17" t="s">
        <v>75</v>
      </c>
      <c r="B75" s="55">
        <v>1.614542895758162</v>
      </c>
      <c r="C75" s="55">
        <v>1.567055564088326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1.4977904326767308</v>
      </c>
      <c r="C76" s="55">
        <v>1.4471941582041479</v>
      </c>
      <c r="D76" s="55"/>
      <c r="E76" s="55">
        <v>1.5378321412725175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1.4173951054740537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1.4899570979259167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1.7987473289400935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1.683139266839087</v>
      </c>
      <c r="E80" s="55">
        <v>0</v>
      </c>
      <c r="F80" s="55">
        <v>1.5076005401947543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1.483934875228241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1.4816647678260444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1.4683454611136915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1.4523864199021799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1.4813401224031413</v>
      </c>
      <c r="H85" s="55">
        <v>1.691439650236819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1.6253310650389785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1.8574028097235378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1.9248478091280006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2014-01-22T18:55:31Z</dcterms:modified>
  <cp:category/>
  <cp:version/>
  <cp:contentType/>
  <cp:contentStatus/>
</cp:coreProperties>
</file>