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<sst xmlns="http://schemas.openxmlformats.org/spreadsheetml/2006/main" count="94" uniqueCount="94">
  <si>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</si>
  <si>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</si>
  <si>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</si>
  <si>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</si>
  <si>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</si>
  <si>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</si>
  <si>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</si>
  <si>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</si>
  <si>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</si>
  <si>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</si>
  <si>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</si>
  <si>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</si>
  <si>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</si>
  <si>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</si>
  <si>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</si>
  <si>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</si>
  <si>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</si>
  <si>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</si>
  <si>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</si>
  <si>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</si>
  <si>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</si>
  <si>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</si>
  <si>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</si>
  <si>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</si>
  <si>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</si>
  <si>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</si>
  <si>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</si>
  <si>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</si>
  <si>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</si>
  <si>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</si>
  <si>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</si>
  <si>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</si>
  <si>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</si>
  <si>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</si>
  <si>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</si>
  <si>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</si>
  <si>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</si>
  <si>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</si>
  <si>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</si>
  <si>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</si>
  <si>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</si>
  <si>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</si>
  <si>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</si>
  <si>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</si>
  <si>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</si>
  <si>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</si>
  <si>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</si>
  <si>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</si>
  <si>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</si>
  <si>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</si>
  <si>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</si>
  <si>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</si>
  <si>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</si>
  <si>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</si>
  <si>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</si>
  <si>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</si>
  <si>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</si>
  <si>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</si>
  <si>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</si>
  <si>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</si>
  <si>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</si>
  <si>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</si>
  <si>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</si>
  <si>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</si>
  <si>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</si>
  <si>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</si>
  <si>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</si>
  <si>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</si>
  <si>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</si>
  <si>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</si>
  <si>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</si>
  <si>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</si>
  <si>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</si>
  <si>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</si>
  <si>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</si>
  <si>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</si>
  <si>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</si>
  <si>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</si>
  <si>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</si>
  <si>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</si>
  <si>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</si>
  <si>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</si>
  <si>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</si>
  <si>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</si>
  <si>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</si>
  <si>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</si>
  <si>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</si>
  <si>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</si>
  <si>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</si>
  <si>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</si>
  <si>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</si>
  <si>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</si>
  <si>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</si>
  <si>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14/01/14 - VENCIMENTO 21/01/14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</si>
</sst>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01" sqref="G101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468803</v>
      </c>
      <c r="C7" s="10">
        <f aca="true" t="shared" si="0" ref="C7:I7">C8+C16+C20</f>
        <v>350704</v>
      </c>
      <c r="D7" s="10">
        <f t="shared" si="0"/>
        <v>536690</v>
      </c>
      <c r="E7" s="10">
        <f t="shared" si="0"/>
        <v>674168</v>
      </c>
      <c r="F7" s="10">
        <f t="shared" si="0"/>
        <v>415232</v>
      </c>
      <c r="G7" s="10">
        <f t="shared" si="0"/>
        <v>673390</v>
      </c>
      <c r="H7" s="10">
        <f t="shared" si="0"/>
        <v>352202</v>
      </c>
      <c r="I7" s="10">
        <f t="shared" si="0"/>
        <v>235835</v>
      </c>
      <c r="J7" s="10">
        <f>+J8+J16+J20</f>
        <v>3707024</v>
      </c>
      <c r="L7" s="42"/>
    </row>
    <row r="8" spans="1:10" ht="15.75">
      <c r="A8" s="11" t="s">
        <v>22</v>
      </c>
      <c r="B8" s="12">
        <f>+B9+B12</f>
        <v>257850</v>
      </c>
      <c r="C8" s="12">
        <f>+C9+C12</f>
        <v>203912</v>
      </c>
      <c r="D8" s="12">
        <f aca="true" t="shared" si="1" ref="D8:I8">+D9+D12</f>
        <v>338850</v>
      </c>
      <c r="E8" s="12">
        <f t="shared" si="1"/>
        <v>392616</v>
      </c>
      <c r="F8" s="12">
        <f t="shared" si="1"/>
        <v>233658</v>
      </c>
      <c r="G8" s="12">
        <f t="shared" si="1"/>
        <v>387673</v>
      </c>
      <c r="H8" s="12">
        <f t="shared" si="1"/>
        <v>185864</v>
      </c>
      <c r="I8" s="12">
        <f t="shared" si="1"/>
        <v>141318</v>
      </c>
      <c r="J8" s="12">
        <f>SUM(B8:I8)</f>
        <v>2141741</v>
      </c>
    </row>
    <row r="9" spans="1:10" ht="15.75">
      <c r="A9" s="13" t="s">
        <v>23</v>
      </c>
      <c r="B9" s="14">
        <v>34338</v>
      </c>
      <c r="C9" s="14">
        <v>32703</v>
      </c>
      <c r="D9" s="14">
        <v>37742</v>
      </c>
      <c r="E9" s="14">
        <v>42342</v>
      </c>
      <c r="F9" s="14">
        <v>35648</v>
      </c>
      <c r="G9" s="14">
        <v>43205</v>
      </c>
      <c r="H9" s="14">
        <v>19342</v>
      </c>
      <c r="I9" s="14">
        <v>21056</v>
      </c>
      <c r="J9" s="12">
        <f aca="true" t="shared" si="2" ref="J9:J15">SUM(B9:I9)</f>
        <v>266376</v>
      </c>
    </row>
    <row r="10" spans="1:10" ht="15.75">
      <c r="A10" s="15" t="s">
        <v>24</v>
      </c>
      <c r="B10" s="14">
        <f>+B9-B11</f>
        <v>34338</v>
      </c>
      <c r="C10" s="14">
        <f aca="true" t="shared" si="3" ref="C10:I10">+C9-C11</f>
        <v>32703</v>
      </c>
      <c r="D10" s="14">
        <f t="shared" si="3"/>
        <v>37742</v>
      </c>
      <c r="E10" s="14">
        <f t="shared" si="3"/>
        <v>42342</v>
      </c>
      <c r="F10" s="14">
        <f t="shared" si="3"/>
        <v>35648</v>
      </c>
      <c r="G10" s="14">
        <f t="shared" si="3"/>
        <v>43205</v>
      </c>
      <c r="H10" s="14">
        <f t="shared" si="3"/>
        <v>19342</v>
      </c>
      <c r="I10" s="14">
        <f t="shared" si="3"/>
        <v>21056</v>
      </c>
      <c r="J10" s="12">
        <f t="shared" si="2"/>
        <v>266376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223512</v>
      </c>
      <c r="C12" s="14">
        <f aca="true" t="shared" si="4" ref="C12:I12">C13+C14+C15</f>
        <v>171209</v>
      </c>
      <c r="D12" s="14">
        <f t="shared" si="4"/>
        <v>301108</v>
      </c>
      <c r="E12" s="14">
        <f t="shared" si="4"/>
        <v>350274</v>
      </c>
      <c r="F12" s="14">
        <f t="shared" si="4"/>
        <v>198010</v>
      </c>
      <c r="G12" s="14">
        <f t="shared" si="4"/>
        <v>344468</v>
      </c>
      <c r="H12" s="14">
        <f t="shared" si="4"/>
        <v>166522</v>
      </c>
      <c r="I12" s="14">
        <f t="shared" si="4"/>
        <v>120262</v>
      </c>
      <c r="J12" s="12">
        <f t="shared" si="2"/>
        <v>1875365</v>
      </c>
    </row>
    <row r="13" spans="1:10" ht="15.75">
      <c r="A13" s="15" t="s">
        <v>27</v>
      </c>
      <c r="B13" s="14">
        <v>109600</v>
      </c>
      <c r="C13" s="14">
        <v>87880</v>
      </c>
      <c r="D13" s="14">
        <v>149230</v>
      </c>
      <c r="E13" s="14">
        <v>177940</v>
      </c>
      <c r="F13" s="14">
        <v>104019</v>
      </c>
      <c r="G13" s="14">
        <v>176107</v>
      </c>
      <c r="H13" s="14">
        <v>84832</v>
      </c>
      <c r="I13" s="14">
        <v>59840</v>
      </c>
      <c r="J13" s="12">
        <f t="shared" si="2"/>
        <v>949448</v>
      </c>
    </row>
    <row r="14" spans="1:10" ht="15.75">
      <c r="A14" s="15" t="s">
        <v>28</v>
      </c>
      <c r="B14" s="14">
        <v>107895</v>
      </c>
      <c r="C14" s="14">
        <v>78438</v>
      </c>
      <c r="D14" s="14">
        <v>144753</v>
      </c>
      <c r="E14" s="14">
        <v>163321</v>
      </c>
      <c r="F14" s="14">
        <v>88549</v>
      </c>
      <c r="G14" s="14">
        <v>159707</v>
      </c>
      <c r="H14" s="14">
        <v>77361</v>
      </c>
      <c r="I14" s="14">
        <v>57825</v>
      </c>
      <c r="J14" s="12">
        <f t="shared" si="2"/>
        <v>877849</v>
      </c>
    </row>
    <row r="15" spans="1:10" ht="15.75">
      <c r="A15" s="15" t="s">
        <v>29</v>
      </c>
      <c r="B15" s="14">
        <v>6017</v>
      </c>
      <c r="C15" s="14">
        <v>4891</v>
      </c>
      <c r="D15" s="14">
        <v>7125</v>
      </c>
      <c r="E15" s="14">
        <v>9013</v>
      </c>
      <c r="F15" s="14">
        <v>5442</v>
      </c>
      <c r="G15" s="14">
        <v>8654</v>
      </c>
      <c r="H15" s="14">
        <v>4329</v>
      </c>
      <c r="I15" s="14">
        <v>2597</v>
      </c>
      <c r="J15" s="12">
        <f t="shared" si="2"/>
        <v>48068</v>
      </c>
    </row>
    <row r="16" spans="1:10" ht="15.75">
      <c r="A16" s="17" t="s">
        <v>30</v>
      </c>
      <c r="B16" s="18">
        <f>B17+B18+B19</f>
        <v>159741</v>
      </c>
      <c r="C16" s="18">
        <f aca="true" t="shared" si="5" ref="C16:I16">C17+C18+C19</f>
        <v>103027</v>
      </c>
      <c r="D16" s="18">
        <f t="shared" si="5"/>
        <v>131352</v>
      </c>
      <c r="E16" s="18">
        <f t="shared" si="5"/>
        <v>190412</v>
      </c>
      <c r="F16" s="18">
        <f t="shared" si="5"/>
        <v>130366</v>
      </c>
      <c r="G16" s="18">
        <f t="shared" si="5"/>
        <v>217338</v>
      </c>
      <c r="H16" s="18">
        <f t="shared" si="5"/>
        <v>135523</v>
      </c>
      <c r="I16" s="18">
        <f t="shared" si="5"/>
        <v>79023</v>
      </c>
      <c r="J16" s="12">
        <f aca="true" t="shared" si="6" ref="J16:J22">SUM(B16:I16)</f>
        <v>1146782</v>
      </c>
    </row>
    <row r="17" spans="1:10" ht="18.75" customHeight="1">
      <c r="A17" s="13" t="s">
        <v>31</v>
      </c>
      <c r="B17" s="14">
        <v>87274</v>
      </c>
      <c r="C17" s="14">
        <v>61398</v>
      </c>
      <c r="D17" s="14">
        <v>78036</v>
      </c>
      <c r="E17" s="14">
        <v>114025</v>
      </c>
      <c r="F17" s="14">
        <v>77613</v>
      </c>
      <c r="G17" s="14">
        <v>127349</v>
      </c>
      <c r="H17" s="14">
        <v>75768</v>
      </c>
      <c r="I17" s="14">
        <v>43559</v>
      </c>
      <c r="J17" s="12">
        <f t="shared" si="6"/>
        <v>665022</v>
      </c>
    </row>
    <row r="18" spans="1:10" ht="18.75" customHeight="1">
      <c r="A18" s="13" t="s">
        <v>32</v>
      </c>
      <c r="B18" s="14">
        <v>68506</v>
      </c>
      <c r="C18" s="14">
        <v>38933</v>
      </c>
      <c r="D18" s="14">
        <v>50185</v>
      </c>
      <c r="E18" s="14">
        <v>71620</v>
      </c>
      <c r="F18" s="14">
        <v>49759</v>
      </c>
      <c r="G18" s="14">
        <v>84923</v>
      </c>
      <c r="H18" s="14">
        <v>56682</v>
      </c>
      <c r="I18" s="14">
        <v>33837</v>
      </c>
      <c r="J18" s="12">
        <f t="shared" si="6"/>
        <v>454445</v>
      </c>
    </row>
    <row r="19" spans="1:10" ht="18.75" customHeight="1">
      <c r="A19" s="13" t="s">
        <v>33</v>
      </c>
      <c r="B19" s="14">
        <v>3961</v>
      </c>
      <c r="C19" s="14">
        <v>2696</v>
      </c>
      <c r="D19" s="14">
        <v>3131</v>
      </c>
      <c r="E19" s="14">
        <v>4767</v>
      </c>
      <c r="F19" s="14">
        <v>2994</v>
      </c>
      <c r="G19" s="14">
        <v>5066</v>
      </c>
      <c r="H19" s="14">
        <v>3073</v>
      </c>
      <c r="I19" s="14">
        <v>1627</v>
      </c>
      <c r="J19" s="12">
        <f t="shared" si="6"/>
        <v>27315</v>
      </c>
    </row>
    <row r="20" spans="1:10" ht="18.75" customHeight="1">
      <c r="A20" s="17" t="s">
        <v>34</v>
      </c>
      <c r="B20" s="14">
        <f>B21+B22</f>
        <v>51212</v>
      </c>
      <c r="C20" s="14">
        <f aca="true" t="shared" si="7" ref="C20:I20">C21+C22</f>
        <v>43765</v>
      </c>
      <c r="D20" s="14">
        <f t="shared" si="7"/>
        <v>66488</v>
      </c>
      <c r="E20" s="14">
        <f t="shared" si="7"/>
        <v>91140</v>
      </c>
      <c r="F20" s="14">
        <f t="shared" si="7"/>
        <v>51208</v>
      </c>
      <c r="G20" s="14">
        <f t="shared" si="7"/>
        <v>68379</v>
      </c>
      <c r="H20" s="14">
        <f t="shared" si="7"/>
        <v>30815</v>
      </c>
      <c r="I20" s="14">
        <f t="shared" si="7"/>
        <v>15494</v>
      </c>
      <c r="J20" s="12">
        <f t="shared" si="6"/>
        <v>418501</v>
      </c>
    </row>
    <row r="21" spans="1:10" ht="18.75" customHeight="1">
      <c r="A21" s="13" t="s">
        <v>35</v>
      </c>
      <c r="B21" s="14">
        <v>32776</v>
      </c>
      <c r="C21" s="14">
        <v>28010</v>
      </c>
      <c r="D21" s="14">
        <v>42552</v>
      </c>
      <c r="E21" s="14">
        <v>58330</v>
      </c>
      <c r="F21" s="14">
        <v>32773</v>
      </c>
      <c r="G21" s="14">
        <v>43763</v>
      </c>
      <c r="H21" s="14">
        <v>19722</v>
      </c>
      <c r="I21" s="14">
        <v>9916</v>
      </c>
      <c r="J21" s="12">
        <f t="shared" si="6"/>
        <v>267842</v>
      </c>
    </row>
    <row r="22" spans="1:10" ht="18.75" customHeight="1">
      <c r="A22" s="13" t="s">
        <v>36</v>
      </c>
      <c r="B22" s="14">
        <v>18436</v>
      </c>
      <c r="C22" s="14">
        <v>15755</v>
      </c>
      <c r="D22" s="14">
        <v>23936</v>
      </c>
      <c r="E22" s="14">
        <v>32810</v>
      </c>
      <c r="F22" s="14">
        <v>18435</v>
      </c>
      <c r="G22" s="14">
        <v>24616</v>
      </c>
      <c r="H22" s="14">
        <v>11093</v>
      </c>
      <c r="I22" s="14">
        <v>5578</v>
      </c>
      <c r="J22" s="12">
        <f t="shared" si="6"/>
        <v>150659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0.9699805112168652</v>
      </c>
      <c r="C28" s="23">
        <f aca="true" t="shared" si="8" ref="C28:I28">(((+C$8+C$16)*C$25)+(C$20*C$26))/C$7</f>
        <v>0.958817681292486</v>
      </c>
      <c r="D28" s="23">
        <f t="shared" si="8"/>
        <v>0.9726832920307813</v>
      </c>
      <c r="E28" s="23">
        <f t="shared" si="8"/>
        <v>0.9681630246466757</v>
      </c>
      <c r="F28" s="23">
        <f t="shared" si="8"/>
        <v>0.9655679870530209</v>
      </c>
      <c r="G28" s="23">
        <f t="shared" si="8"/>
        <v>0.9704505724765737</v>
      </c>
      <c r="H28" s="23">
        <f t="shared" si="8"/>
        <v>0.9302048954861131</v>
      </c>
      <c r="I28" s="23">
        <f t="shared" si="8"/>
        <v>0.9885524900884093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1.517437511747664</v>
      </c>
      <c r="C31" s="26">
        <f aca="true" t="shared" si="9" ref="C31:I31">C28*C30</f>
        <v>1.474853357364102</v>
      </c>
      <c r="D31" s="26">
        <f t="shared" si="9"/>
        <v>1.5115498358158341</v>
      </c>
      <c r="E31" s="26">
        <f t="shared" si="9"/>
        <v>1.5037508098812167</v>
      </c>
      <c r="F31" s="26">
        <f t="shared" si="9"/>
        <v>1.4595525692293465</v>
      </c>
      <c r="G31" s="26">
        <f t="shared" si="9"/>
        <v>1.5375818870318834</v>
      </c>
      <c r="H31" s="26">
        <f t="shared" si="9"/>
        <v>1.688880008244587</v>
      </c>
      <c r="I31" s="26">
        <f t="shared" si="9"/>
        <v>1.8985150572147902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711379.26</v>
      </c>
      <c r="C37" s="29">
        <f aca="true" t="shared" si="12" ref="C37:I37">+C38+C39</f>
        <v>517236.97</v>
      </c>
      <c r="D37" s="29">
        <f t="shared" si="12"/>
        <v>811233.68</v>
      </c>
      <c r="E37" s="29">
        <f t="shared" si="12"/>
        <v>1013780.68</v>
      </c>
      <c r="F37" s="29">
        <f t="shared" si="12"/>
        <v>606052.93</v>
      </c>
      <c r="G37" s="29">
        <f t="shared" si="12"/>
        <v>1035392.27</v>
      </c>
      <c r="H37" s="29">
        <f t="shared" si="12"/>
        <v>594826.92</v>
      </c>
      <c r="I37" s="29">
        <f t="shared" si="12"/>
        <v>447736.3</v>
      </c>
      <c r="J37" s="29">
        <f t="shared" si="11"/>
        <v>5737639.010000001</v>
      </c>
      <c r="L37" s="43"/>
      <c r="M37" s="43"/>
    </row>
    <row r="38" spans="1:10" ht="15.75">
      <c r="A38" s="17" t="s">
        <v>74</v>
      </c>
      <c r="B38" s="30">
        <f>ROUND(+B7*B31,2)</f>
        <v>711379.26</v>
      </c>
      <c r="C38" s="30">
        <f aca="true" t="shared" si="13" ref="C38:I38">ROUND(+C7*C31,2)</f>
        <v>517236.97</v>
      </c>
      <c r="D38" s="30">
        <f t="shared" si="13"/>
        <v>811233.68</v>
      </c>
      <c r="E38" s="30">
        <f t="shared" si="13"/>
        <v>1013780.68</v>
      </c>
      <c r="F38" s="30">
        <f t="shared" si="13"/>
        <v>606052.93</v>
      </c>
      <c r="G38" s="30">
        <f t="shared" si="13"/>
        <v>1035392.27</v>
      </c>
      <c r="H38" s="30">
        <f t="shared" si="13"/>
        <v>594826.92</v>
      </c>
      <c r="I38" s="30">
        <f t="shared" si="13"/>
        <v>447736.3</v>
      </c>
      <c r="J38" s="30">
        <f>SUM(B38:I38)</f>
        <v>5737639.010000001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-117915.86</v>
      </c>
      <c r="C41" s="31">
        <f t="shared" si="15"/>
        <v>-114155.69</v>
      </c>
      <c r="D41" s="31">
        <f t="shared" si="15"/>
        <v>-121724.73</v>
      </c>
      <c r="E41" s="31">
        <f t="shared" si="15"/>
        <v>-144602.22</v>
      </c>
      <c r="F41" s="31">
        <f t="shared" si="15"/>
        <v>-111680.37</v>
      </c>
      <c r="G41" s="31">
        <f t="shared" si="15"/>
        <v>-158911.65</v>
      </c>
      <c r="H41" s="31">
        <f t="shared" si="15"/>
        <v>-76924.08</v>
      </c>
      <c r="I41" s="31">
        <f t="shared" si="15"/>
        <v>-69143.29</v>
      </c>
      <c r="J41" s="31">
        <f t="shared" si="15"/>
        <v>-915057.89</v>
      </c>
      <c r="L41" s="43"/>
    </row>
    <row r="42" spans="1:12" ht="15.75">
      <c r="A42" s="17" t="s">
        <v>44</v>
      </c>
      <c r="B42" s="32">
        <f>B43+B44</f>
        <v>-103014</v>
      </c>
      <c r="C42" s="32">
        <f aca="true" t="shared" si="16" ref="C42:I42">C43+C44</f>
        <v>-98109</v>
      </c>
      <c r="D42" s="32">
        <f t="shared" si="16"/>
        <v>-113226</v>
      </c>
      <c r="E42" s="32">
        <f t="shared" si="16"/>
        <v>-127026</v>
      </c>
      <c r="F42" s="32">
        <f t="shared" si="16"/>
        <v>-106944</v>
      </c>
      <c r="G42" s="32">
        <f t="shared" si="16"/>
        <v>-129615</v>
      </c>
      <c r="H42" s="32">
        <f t="shared" si="16"/>
        <v>-58026</v>
      </c>
      <c r="I42" s="32">
        <f t="shared" si="16"/>
        <v>-63168</v>
      </c>
      <c r="J42" s="31">
        <f t="shared" si="11"/>
        <v>-799128</v>
      </c>
      <c r="L42" s="43"/>
    </row>
    <row r="43" spans="1:12" ht="15.75">
      <c r="A43" s="13" t="s">
        <v>69</v>
      </c>
      <c r="B43" s="20">
        <f aca="true" t="shared" si="17" ref="B43:I43">ROUND(-B9*$D$3,2)</f>
        <v>-103014</v>
      </c>
      <c r="C43" s="20">
        <f t="shared" si="17"/>
        <v>-98109</v>
      </c>
      <c r="D43" s="20">
        <f t="shared" si="17"/>
        <v>-113226</v>
      </c>
      <c r="E43" s="20">
        <f t="shared" si="17"/>
        <v>-127026</v>
      </c>
      <c r="F43" s="20">
        <f t="shared" si="17"/>
        <v>-106944</v>
      </c>
      <c r="G43" s="20">
        <f t="shared" si="17"/>
        <v>-129615</v>
      </c>
      <c r="H43" s="20">
        <f t="shared" si="17"/>
        <v>-58026</v>
      </c>
      <c r="I43" s="20">
        <f t="shared" si="17"/>
        <v>-63168</v>
      </c>
      <c r="J43" s="57">
        <f t="shared" si="11"/>
        <v>-799128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-14901.86</v>
      </c>
      <c r="C45" s="32">
        <f t="shared" si="19"/>
        <v>-16046.69</v>
      </c>
      <c r="D45" s="32">
        <f t="shared" si="19"/>
        <v>-8498.73</v>
      </c>
      <c r="E45" s="32">
        <f t="shared" si="19"/>
        <v>-17576.22</v>
      </c>
      <c r="F45" s="32">
        <f t="shared" si="19"/>
        <v>-4736.37</v>
      </c>
      <c r="G45" s="32">
        <f t="shared" si="19"/>
        <v>-29296.65</v>
      </c>
      <c r="H45" s="32">
        <f t="shared" si="19"/>
        <v>-18898.08</v>
      </c>
      <c r="I45" s="32">
        <f t="shared" si="19"/>
        <v>-5975.29</v>
      </c>
      <c r="J45" s="32">
        <f t="shared" si="19"/>
        <v>-115929.89</v>
      </c>
      <c r="L45" s="50"/>
    </row>
    <row r="46" spans="1:10" ht="15.75">
      <c r="A46" s="13" t="s">
        <v>62</v>
      </c>
      <c r="B46" s="27">
        <v>-14901.86</v>
      </c>
      <c r="C46" s="27">
        <v>-16046.69</v>
      </c>
      <c r="D46" s="27">
        <v>-8498.73</v>
      </c>
      <c r="E46" s="27">
        <v>-17576.22</v>
      </c>
      <c r="F46" s="27">
        <v>-4736.37</v>
      </c>
      <c r="G46" s="27">
        <v>-29296.65</v>
      </c>
      <c r="H46" s="27">
        <v>-18898.08</v>
      </c>
      <c r="I46" s="27">
        <v>-5975.29</v>
      </c>
      <c r="J46" s="27">
        <f t="shared" si="11"/>
        <v>-115929.89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/>
    </row>
    <row r="53" spans="1:12" ht="15.75">
      <c r="A53" s="2" t="s">
        <v>46</v>
      </c>
      <c r="B53" s="35">
        <f aca="true" t="shared" si="20" ref="B53:I53">+B37+B41</f>
        <v>593463.4</v>
      </c>
      <c r="C53" s="35">
        <f t="shared" si="20"/>
        <v>403081.27999999997</v>
      </c>
      <c r="D53" s="35">
        <f t="shared" si="20"/>
        <v>689508.9500000001</v>
      </c>
      <c r="E53" s="35">
        <f t="shared" si="20"/>
        <v>869178.4600000001</v>
      </c>
      <c r="F53" s="35">
        <f t="shared" si="20"/>
        <v>494372.56000000006</v>
      </c>
      <c r="G53" s="35">
        <f t="shared" si="20"/>
        <v>876480.62</v>
      </c>
      <c r="H53" s="35">
        <f t="shared" si="20"/>
        <v>517902.84</v>
      </c>
      <c r="I53" s="35">
        <f t="shared" si="20"/>
        <v>378593.01</v>
      </c>
      <c r="J53" s="35">
        <f>SUM(B53:I53)</f>
        <v>4822581.12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4822581.15</v>
      </c>
      <c r="L56" s="43"/>
    </row>
    <row r="57" spans="1:10" ht="17.25" customHeight="1">
      <c r="A57" s="17" t="s">
        <v>48</v>
      </c>
      <c r="B57" s="45">
        <v>109735.34</v>
      </c>
      <c r="C57" s="45">
        <v>105542.52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215277.86</v>
      </c>
    </row>
    <row r="58" spans="1:10" ht="17.25" customHeight="1">
      <c r="A58" s="17" t="s">
        <v>54</v>
      </c>
      <c r="B58" s="45">
        <v>433695.43</v>
      </c>
      <c r="C58" s="45">
        <v>269781.19</v>
      </c>
      <c r="D58" s="44">
        <v>0</v>
      </c>
      <c r="E58" s="45">
        <v>259571.03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963047.65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106918.42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106918.42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89452.01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89452.01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41877.44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41877.44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46410.73</v>
      </c>
      <c r="E62" s="44">
        <v>0</v>
      </c>
      <c r="F62" s="45">
        <v>86345.11</v>
      </c>
      <c r="G62" s="44">
        <v>0</v>
      </c>
      <c r="H62" s="44">
        <v>0</v>
      </c>
      <c r="I62" s="44">
        <v>0</v>
      </c>
      <c r="J62" s="35">
        <f t="shared" si="21"/>
        <v>132755.84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124815.84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124815.84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49753.02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49753.02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14689.19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14689.19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270793.3</v>
      </c>
      <c r="G66" s="44">
        <v>0</v>
      </c>
      <c r="H66" s="44">
        <v>0</v>
      </c>
      <c r="I66" s="44">
        <v>0</v>
      </c>
      <c r="J66" s="35">
        <f t="shared" si="21"/>
        <v>270793.3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171317.16</v>
      </c>
      <c r="H67" s="45">
        <v>196479.69</v>
      </c>
      <c r="I67" s="44">
        <v>0</v>
      </c>
      <c r="J67" s="32">
        <f t="shared" si="21"/>
        <v>367796.85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307976.57</v>
      </c>
      <c r="H68" s="44">
        <v>0</v>
      </c>
      <c r="I68" s="44">
        <v>0</v>
      </c>
      <c r="J68" s="35">
        <f t="shared" si="21"/>
        <v>307976.57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89651.4</v>
      </c>
      <c r="J69" s="32">
        <f t="shared" si="21"/>
        <v>89651.4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148004.56</v>
      </c>
      <c r="J70" s="35">
        <f t="shared" si="21"/>
        <v>148004.56</v>
      </c>
    </row>
    <row r="71" spans="1:10" ht="17.25" customHeight="1">
      <c r="A71" s="41" t="s">
        <v>67</v>
      </c>
      <c r="B71" s="39">
        <v>50032.63</v>
      </c>
      <c r="C71" s="39">
        <v>27757.57</v>
      </c>
      <c r="D71" s="39">
        <v>404850.35</v>
      </c>
      <c r="E71" s="39">
        <v>420349.38</v>
      </c>
      <c r="F71" s="39">
        <v>137234.16</v>
      </c>
      <c r="G71" s="39">
        <v>397186.9</v>
      </c>
      <c r="H71" s="39">
        <v>321423.15</v>
      </c>
      <c r="I71" s="39">
        <v>140937.06</v>
      </c>
      <c r="J71" s="39">
        <f>SUM(B71:I71)</f>
        <v>1899771.2000000002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1.6131174723642963</v>
      </c>
      <c r="C75" s="55">
        <v>1.561237445959428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1.496291929396873</v>
      </c>
      <c r="C76" s="55">
        <v>1.4449382327424047</v>
      </c>
      <c r="D76" s="55"/>
      <c r="E76" s="55">
        <v>1.5349891452343636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1.415792868314333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1.4879929135774732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1.7952497000708267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1.6775813840681255</v>
      </c>
      <c r="E80" s="55">
        <v>0</v>
      </c>
      <c r="F80" s="55">
        <v>1.5040561131448489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1.4815613949440707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1.4791890740053826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1.4658954672966191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1.4498968942242596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1.478421182101913</v>
      </c>
      <c r="H85" s="55">
        <v>1.6888800177171055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1.6191247315777577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1.856699334652041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1.9238496108512246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2014-01-21T10:55:41Z</dcterms:modified>
  <cp:category/>
  <cp:version/>
  <cp:contentType/>
  <cp:contentStatus/>
</cp:coreProperties>
</file>