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<sst xmlns="http://schemas.openxmlformats.org/spreadsheetml/2006/main" count="94" uniqueCount="94">
  <si>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</si>
  <si>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</si>
  <si>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</si>
  <si>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</si>
  <si>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</si>
  <si>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</si>
  <si>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</si>
  <si>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</si>
  <si>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</si>
  <si>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</si>
  <si>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</si>
  <si>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</si>
  <si>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</si>
  <si>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</si>
  <si>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</si>
  <si>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</si>
  <si>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</si>
  <si>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</si>
  <si>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</si>
  <si>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</si>
  <si>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</si>
  <si>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</si>
  <si>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</si>
  <si>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</si>
  <si>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</si>
  <si>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</si>
  <si>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</si>
  <si>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</si>
  <si>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</si>
  <si>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</si>
  <si>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</si>
  <si>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</si>
  <si>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</si>
  <si>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</si>
  <si>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</si>
  <si>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</si>
  <si>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</si>
  <si>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</si>
  <si>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</si>
  <si>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</si>
  <si>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</si>
  <si>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</si>
  <si>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</si>
  <si>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</si>
  <si>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</si>
  <si>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</si>
  <si>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</si>
  <si>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</si>
  <si>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</si>
  <si>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</si>
  <si>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</si>
  <si>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</si>
  <si>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</si>
  <si>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</si>
  <si>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</si>
  <si>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</si>
  <si>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</si>
  <si>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</si>
  <si>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</si>
  <si>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</si>
  <si>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</si>
  <si>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</si>
  <si>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</si>
  <si>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</si>
  <si>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</si>
  <si>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</si>
  <si>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</si>
  <si>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</si>
  <si>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</si>
  <si>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</si>
  <si>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</si>
  <si>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</si>
  <si>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</si>
  <si>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</si>
  <si>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</si>
  <si>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</si>
  <si>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</si>
  <si>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</si>
  <si>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</si>
  <si>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</si>
  <si>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</si>
  <si>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</si>
  <si>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</si>
  <si>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</si>
  <si>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</si>
  <si>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</si>
  <si>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</si>
  <si>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</si>
  <si>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</si>
  <si>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</si>
  <si>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</si>
  <si>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</si>
  <si>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</si>
  <si>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13/01/14 - VENCIMENTO 20/01/14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</si>
</sst>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453307</v>
      </c>
      <c r="C7" s="10">
        <f aca="true" t="shared" si="0" ref="C7:I7">C8+C16+C20</f>
        <v>335111</v>
      </c>
      <c r="D7" s="10">
        <f t="shared" si="0"/>
        <v>510785</v>
      </c>
      <c r="E7" s="10">
        <f t="shared" si="0"/>
        <v>639120</v>
      </c>
      <c r="F7" s="10">
        <f t="shared" si="0"/>
        <v>397323</v>
      </c>
      <c r="G7" s="10">
        <f t="shared" si="0"/>
        <v>647329</v>
      </c>
      <c r="H7" s="10">
        <f t="shared" si="0"/>
        <v>344132</v>
      </c>
      <c r="I7" s="10">
        <f t="shared" si="0"/>
        <v>225428</v>
      </c>
      <c r="J7" s="10">
        <f>+J8+J16+J20</f>
        <v>3552535</v>
      </c>
      <c r="L7" s="42"/>
    </row>
    <row r="8" spans="1:10" ht="15.75">
      <c r="A8" s="11" t="s">
        <v>22</v>
      </c>
      <c r="B8" s="12">
        <f>+B9+B12</f>
        <v>250400</v>
      </c>
      <c r="C8" s="12">
        <f>+C9+C12</f>
        <v>196810</v>
      </c>
      <c r="D8" s="12">
        <f aca="true" t="shared" si="1" ref="D8:I8">+D9+D12</f>
        <v>327346</v>
      </c>
      <c r="E8" s="12">
        <f t="shared" si="1"/>
        <v>377503</v>
      </c>
      <c r="F8" s="12">
        <f t="shared" si="1"/>
        <v>225823</v>
      </c>
      <c r="G8" s="12">
        <f t="shared" si="1"/>
        <v>377846</v>
      </c>
      <c r="H8" s="12">
        <f t="shared" si="1"/>
        <v>183676</v>
      </c>
      <c r="I8" s="12">
        <f t="shared" si="1"/>
        <v>135117</v>
      </c>
      <c r="J8" s="12">
        <f>SUM(B8:I8)</f>
        <v>2074521</v>
      </c>
    </row>
    <row r="9" spans="1:10" ht="15.75">
      <c r="A9" s="13" t="s">
        <v>23</v>
      </c>
      <c r="B9" s="14">
        <v>35682</v>
      </c>
      <c r="C9" s="14">
        <v>32929</v>
      </c>
      <c r="D9" s="14">
        <v>39529</v>
      </c>
      <c r="E9" s="14">
        <v>44054</v>
      </c>
      <c r="F9" s="14">
        <v>36693</v>
      </c>
      <c r="G9" s="14">
        <v>46165</v>
      </c>
      <c r="H9" s="14">
        <v>21235</v>
      </c>
      <c r="I9" s="14">
        <v>21882</v>
      </c>
      <c r="J9" s="12">
        <f aca="true" t="shared" si="2" ref="J9:J15">SUM(B9:I9)</f>
        <v>278169</v>
      </c>
    </row>
    <row r="10" spans="1:10" ht="15.75">
      <c r="A10" s="15" t="s">
        <v>24</v>
      </c>
      <c r="B10" s="14">
        <f>+B9-B11</f>
        <v>35682</v>
      </c>
      <c r="C10" s="14">
        <f aca="true" t="shared" si="3" ref="C10:I10">+C9-C11</f>
        <v>32929</v>
      </c>
      <c r="D10" s="14">
        <f t="shared" si="3"/>
        <v>39529</v>
      </c>
      <c r="E10" s="14">
        <f t="shared" si="3"/>
        <v>44054</v>
      </c>
      <c r="F10" s="14">
        <f t="shared" si="3"/>
        <v>36693</v>
      </c>
      <c r="G10" s="14">
        <f t="shared" si="3"/>
        <v>46165</v>
      </c>
      <c r="H10" s="14">
        <f t="shared" si="3"/>
        <v>21235</v>
      </c>
      <c r="I10" s="14">
        <f t="shared" si="3"/>
        <v>21882</v>
      </c>
      <c r="J10" s="12">
        <f t="shared" si="2"/>
        <v>278169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214718</v>
      </c>
      <c r="C12" s="14">
        <f aca="true" t="shared" si="4" ref="C12:I12">C13+C14+C15</f>
        <v>163881</v>
      </c>
      <c r="D12" s="14">
        <f t="shared" si="4"/>
        <v>287817</v>
      </c>
      <c r="E12" s="14">
        <f t="shared" si="4"/>
        <v>333449</v>
      </c>
      <c r="F12" s="14">
        <f t="shared" si="4"/>
        <v>189130</v>
      </c>
      <c r="G12" s="14">
        <f t="shared" si="4"/>
        <v>331681</v>
      </c>
      <c r="H12" s="14">
        <f t="shared" si="4"/>
        <v>162441</v>
      </c>
      <c r="I12" s="14">
        <f t="shared" si="4"/>
        <v>113235</v>
      </c>
      <c r="J12" s="12">
        <f t="shared" si="2"/>
        <v>1796352</v>
      </c>
    </row>
    <row r="13" spans="1:10" ht="15.75">
      <c r="A13" s="15" t="s">
        <v>27</v>
      </c>
      <c r="B13" s="14">
        <v>105232</v>
      </c>
      <c r="C13" s="14">
        <v>83704</v>
      </c>
      <c r="D13" s="14">
        <v>140718</v>
      </c>
      <c r="E13" s="14">
        <v>167912</v>
      </c>
      <c r="F13" s="14">
        <v>98353</v>
      </c>
      <c r="G13" s="14">
        <v>169223</v>
      </c>
      <c r="H13" s="14">
        <v>82499</v>
      </c>
      <c r="I13" s="14">
        <v>55866</v>
      </c>
      <c r="J13" s="12">
        <f t="shared" si="2"/>
        <v>903507</v>
      </c>
    </row>
    <row r="14" spans="1:10" ht="15.75">
      <c r="A14" s="15" t="s">
        <v>28</v>
      </c>
      <c r="B14" s="14">
        <v>103558</v>
      </c>
      <c r="C14" s="14">
        <v>75238</v>
      </c>
      <c r="D14" s="14">
        <v>140109</v>
      </c>
      <c r="E14" s="14">
        <v>156713</v>
      </c>
      <c r="F14" s="14">
        <v>85524</v>
      </c>
      <c r="G14" s="14">
        <v>154182</v>
      </c>
      <c r="H14" s="14">
        <v>75461</v>
      </c>
      <c r="I14" s="14">
        <v>54727</v>
      </c>
      <c r="J14" s="12">
        <f t="shared" si="2"/>
        <v>845512</v>
      </c>
    </row>
    <row r="15" spans="1:10" ht="15.75">
      <c r="A15" s="15" t="s">
        <v>29</v>
      </c>
      <c r="B15" s="14">
        <v>5928</v>
      </c>
      <c r="C15" s="14">
        <v>4939</v>
      </c>
      <c r="D15" s="14">
        <v>6990</v>
      </c>
      <c r="E15" s="14">
        <v>8824</v>
      </c>
      <c r="F15" s="14">
        <v>5253</v>
      </c>
      <c r="G15" s="14">
        <v>8276</v>
      </c>
      <c r="H15" s="14">
        <v>4481</v>
      </c>
      <c r="I15" s="14">
        <v>2642</v>
      </c>
      <c r="J15" s="12">
        <f t="shared" si="2"/>
        <v>47333</v>
      </c>
    </row>
    <row r="16" spans="1:10" ht="15.75">
      <c r="A16" s="17" t="s">
        <v>30</v>
      </c>
      <c r="B16" s="18">
        <f>B17+B18+B19</f>
        <v>153765</v>
      </c>
      <c r="C16" s="18">
        <f aca="true" t="shared" si="5" ref="C16:I16">C17+C18+C19</f>
        <v>97905</v>
      </c>
      <c r="D16" s="18">
        <f t="shared" si="5"/>
        <v>121173</v>
      </c>
      <c r="E16" s="18">
        <f t="shared" si="5"/>
        <v>176394</v>
      </c>
      <c r="F16" s="18">
        <f t="shared" si="5"/>
        <v>123081</v>
      </c>
      <c r="G16" s="18">
        <f t="shared" si="5"/>
        <v>205194</v>
      </c>
      <c r="H16" s="18">
        <f t="shared" si="5"/>
        <v>130730</v>
      </c>
      <c r="I16" s="18">
        <f t="shared" si="5"/>
        <v>75208</v>
      </c>
      <c r="J16" s="12">
        <f aca="true" t="shared" si="6" ref="J16:J22">SUM(B16:I16)</f>
        <v>1083450</v>
      </c>
    </row>
    <row r="17" spans="1:10" ht="18.75" customHeight="1">
      <c r="A17" s="13" t="s">
        <v>31</v>
      </c>
      <c r="B17" s="14">
        <v>83704</v>
      </c>
      <c r="C17" s="14">
        <v>58260</v>
      </c>
      <c r="D17" s="14">
        <v>72248</v>
      </c>
      <c r="E17" s="14">
        <v>104849</v>
      </c>
      <c r="F17" s="14">
        <v>73143</v>
      </c>
      <c r="G17" s="14">
        <v>118938</v>
      </c>
      <c r="H17" s="14">
        <v>73042</v>
      </c>
      <c r="I17" s="14">
        <v>41637</v>
      </c>
      <c r="J17" s="12">
        <f t="shared" si="6"/>
        <v>625821</v>
      </c>
    </row>
    <row r="18" spans="1:10" ht="18.75" customHeight="1">
      <c r="A18" s="13" t="s">
        <v>32</v>
      </c>
      <c r="B18" s="14">
        <v>66067</v>
      </c>
      <c r="C18" s="14">
        <v>36995</v>
      </c>
      <c r="D18" s="14">
        <v>46109</v>
      </c>
      <c r="E18" s="14">
        <v>66992</v>
      </c>
      <c r="F18" s="14">
        <v>46960</v>
      </c>
      <c r="G18" s="14">
        <v>81424</v>
      </c>
      <c r="H18" s="14">
        <v>54624</v>
      </c>
      <c r="I18" s="14">
        <v>31997</v>
      </c>
      <c r="J18" s="12">
        <f t="shared" si="6"/>
        <v>431168</v>
      </c>
    </row>
    <row r="19" spans="1:10" ht="18.75" customHeight="1">
      <c r="A19" s="13" t="s">
        <v>33</v>
      </c>
      <c r="B19" s="14">
        <v>3994</v>
      </c>
      <c r="C19" s="14">
        <v>2650</v>
      </c>
      <c r="D19" s="14">
        <v>2816</v>
      </c>
      <c r="E19" s="14">
        <v>4553</v>
      </c>
      <c r="F19" s="14">
        <v>2978</v>
      </c>
      <c r="G19" s="14">
        <v>4832</v>
      </c>
      <c r="H19" s="14">
        <v>3064</v>
      </c>
      <c r="I19" s="14">
        <v>1574</v>
      </c>
      <c r="J19" s="12">
        <f t="shared" si="6"/>
        <v>26461</v>
      </c>
    </row>
    <row r="20" spans="1:10" ht="18.75" customHeight="1">
      <c r="A20" s="17" t="s">
        <v>34</v>
      </c>
      <c r="B20" s="14">
        <f>B21+B22</f>
        <v>49142</v>
      </c>
      <c r="C20" s="14">
        <f aca="true" t="shared" si="7" ref="C20:I20">C21+C22</f>
        <v>40396</v>
      </c>
      <c r="D20" s="14">
        <f t="shared" si="7"/>
        <v>62266</v>
      </c>
      <c r="E20" s="14">
        <f t="shared" si="7"/>
        <v>85223</v>
      </c>
      <c r="F20" s="14">
        <f t="shared" si="7"/>
        <v>48419</v>
      </c>
      <c r="G20" s="14">
        <f t="shared" si="7"/>
        <v>64289</v>
      </c>
      <c r="H20" s="14">
        <f t="shared" si="7"/>
        <v>29726</v>
      </c>
      <c r="I20" s="14">
        <f t="shared" si="7"/>
        <v>15103</v>
      </c>
      <c r="J20" s="12">
        <f t="shared" si="6"/>
        <v>394564</v>
      </c>
    </row>
    <row r="21" spans="1:10" ht="18.75" customHeight="1">
      <c r="A21" s="13" t="s">
        <v>35</v>
      </c>
      <c r="B21" s="14">
        <v>31451</v>
      </c>
      <c r="C21" s="14">
        <v>25853</v>
      </c>
      <c r="D21" s="14">
        <v>39850</v>
      </c>
      <c r="E21" s="14">
        <v>54543</v>
      </c>
      <c r="F21" s="14">
        <v>30988</v>
      </c>
      <c r="G21" s="14">
        <v>41145</v>
      </c>
      <c r="H21" s="14">
        <v>19025</v>
      </c>
      <c r="I21" s="14">
        <v>9666</v>
      </c>
      <c r="J21" s="12">
        <f t="shared" si="6"/>
        <v>252521</v>
      </c>
    </row>
    <row r="22" spans="1:10" ht="18.75" customHeight="1">
      <c r="A22" s="13" t="s">
        <v>36</v>
      </c>
      <c r="B22" s="14">
        <v>17691</v>
      </c>
      <c r="C22" s="14">
        <v>14543</v>
      </c>
      <c r="D22" s="14">
        <v>22416</v>
      </c>
      <c r="E22" s="14">
        <v>30680</v>
      </c>
      <c r="F22" s="14">
        <v>17431</v>
      </c>
      <c r="G22" s="14">
        <v>23144</v>
      </c>
      <c r="H22" s="14">
        <v>10701</v>
      </c>
      <c r="I22" s="14">
        <v>5437</v>
      </c>
      <c r="J22" s="12">
        <f t="shared" si="6"/>
        <v>142043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0.970129964902373</v>
      </c>
      <c r="C28" s="23">
        <f aca="true" t="shared" si="8" ref="C28:I28">(((+C$8+C$16)*C$25)+(C$20*C$26))/C$7</f>
        <v>0.9599434852929328</v>
      </c>
      <c r="D28" s="23">
        <f t="shared" si="8"/>
        <v>0.9731204851356245</v>
      </c>
      <c r="E28" s="23">
        <f t="shared" si="8"/>
        <v>0.9685974206721742</v>
      </c>
      <c r="F28" s="23">
        <f t="shared" si="8"/>
        <v>0.9659758312506449</v>
      </c>
      <c r="G28" s="23">
        <f t="shared" si="8"/>
        <v>0.9710995506149114</v>
      </c>
      <c r="H28" s="23">
        <f t="shared" si="8"/>
        <v>0.9305558599607126</v>
      </c>
      <c r="I28" s="23">
        <f t="shared" si="8"/>
        <v>0.9883479723015776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1.5176713170932723</v>
      </c>
      <c r="C31" s="26">
        <f aca="true" t="shared" si="9" ref="C31:I31">C28*C30</f>
        <v>1.4765850690775892</v>
      </c>
      <c r="D31" s="26">
        <f t="shared" si="9"/>
        <v>1.5122292339007606</v>
      </c>
      <c r="E31" s="26">
        <f t="shared" si="9"/>
        <v>1.504425513788021</v>
      </c>
      <c r="F31" s="26">
        <f t="shared" si="9"/>
        <v>1.4601690665184748</v>
      </c>
      <c r="G31" s="26">
        <f t="shared" si="9"/>
        <v>1.5386101279942657</v>
      </c>
      <c r="H31" s="26">
        <f t="shared" si="9"/>
        <v>1.6895172193446697</v>
      </c>
      <c r="I31" s="26">
        <f t="shared" si="9"/>
        <v>1.8981222808051799</v>
      </c>
      <c r="J31" s="27"/>
    </row>
    <row r="32" spans="1:10" ht="12" customHeight="1">
      <c r="A32" s="17"/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687971.03</v>
      </c>
      <c r="C37" s="29">
        <f aca="true" t="shared" si="12" ref="C37:I37">+C38+C39</f>
        <v>494819.9</v>
      </c>
      <c r="D37" s="29">
        <f t="shared" si="12"/>
        <v>772424.01</v>
      </c>
      <c r="E37" s="29">
        <f t="shared" si="12"/>
        <v>961508.43</v>
      </c>
      <c r="F37" s="29">
        <f t="shared" si="12"/>
        <v>580158.75</v>
      </c>
      <c r="G37" s="29">
        <f t="shared" si="12"/>
        <v>995986.96</v>
      </c>
      <c r="H37" s="29">
        <f t="shared" si="12"/>
        <v>581416.94</v>
      </c>
      <c r="I37" s="29">
        <f t="shared" si="12"/>
        <v>427889.91</v>
      </c>
      <c r="J37" s="29">
        <f t="shared" si="11"/>
        <v>5502175.93</v>
      </c>
      <c r="L37" s="43"/>
      <c r="M37" s="43"/>
    </row>
    <row r="38" spans="1:10" ht="15.75">
      <c r="A38" s="17" t="s">
        <v>74</v>
      </c>
      <c r="B38" s="30">
        <f>ROUND(+B7*B31,2)</f>
        <v>687971.03</v>
      </c>
      <c r="C38" s="30">
        <f aca="true" t="shared" si="13" ref="C38:I38">ROUND(+C7*C31,2)</f>
        <v>494819.9</v>
      </c>
      <c r="D38" s="30">
        <f t="shared" si="13"/>
        <v>772424.01</v>
      </c>
      <c r="E38" s="30">
        <f t="shared" si="13"/>
        <v>961508.43</v>
      </c>
      <c r="F38" s="30">
        <f t="shared" si="13"/>
        <v>580158.75</v>
      </c>
      <c r="G38" s="30">
        <f t="shared" si="13"/>
        <v>995986.96</v>
      </c>
      <c r="H38" s="30">
        <f t="shared" si="13"/>
        <v>581416.94</v>
      </c>
      <c r="I38" s="30">
        <f t="shared" si="13"/>
        <v>427889.91</v>
      </c>
      <c r="J38" s="30">
        <f>SUM(B38:I38)</f>
        <v>5502175.93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>
        <v>0</v>
      </c>
      <c r="C40" s="21">
        <v>0</v>
      </c>
      <c r="D40" s="21">
        <v>0</v>
      </c>
      <c r="E40" s="27">
        <v>0</v>
      </c>
      <c r="F40" s="21">
        <v>0</v>
      </c>
      <c r="G40" s="21">
        <v>0</v>
      </c>
      <c r="H40" s="21">
        <v>0</v>
      </c>
      <c r="I40" s="21">
        <v>0</v>
      </c>
      <c r="J40" s="27"/>
    </row>
    <row r="41" spans="1:12" ht="15.75">
      <c r="A41" s="2" t="s">
        <v>91</v>
      </c>
      <c r="B41" s="31">
        <f aca="true" t="shared" si="15" ref="B41:J41">+B42+B45+B51</f>
        <v>-121947.86</v>
      </c>
      <c r="C41" s="31">
        <f t="shared" si="15"/>
        <v>-114833.69</v>
      </c>
      <c r="D41" s="31">
        <f t="shared" si="15"/>
        <v>-127085.73</v>
      </c>
      <c r="E41" s="31">
        <f t="shared" si="15"/>
        <v>-149738.22</v>
      </c>
      <c r="F41" s="31">
        <f t="shared" si="15"/>
        <v>-114815.37</v>
      </c>
      <c r="G41" s="31">
        <f t="shared" si="15"/>
        <v>-167791.65</v>
      </c>
      <c r="H41" s="31">
        <f t="shared" si="15"/>
        <v>-82603.08</v>
      </c>
      <c r="I41" s="31">
        <f t="shared" si="15"/>
        <v>-71621.29</v>
      </c>
      <c r="J41" s="31">
        <f t="shared" si="15"/>
        <v>-950436.89</v>
      </c>
      <c r="L41" s="43"/>
    </row>
    <row r="42" spans="1:12" ht="15.75">
      <c r="A42" s="17" t="s">
        <v>44</v>
      </c>
      <c r="B42" s="32">
        <f>B43+B44</f>
        <v>-107046</v>
      </c>
      <c r="C42" s="32">
        <f aca="true" t="shared" si="16" ref="C42:I42">C43+C44</f>
        <v>-98787</v>
      </c>
      <c r="D42" s="32">
        <f t="shared" si="16"/>
        <v>-118587</v>
      </c>
      <c r="E42" s="32">
        <f t="shared" si="16"/>
        <v>-132162</v>
      </c>
      <c r="F42" s="32">
        <f t="shared" si="16"/>
        <v>-110079</v>
      </c>
      <c r="G42" s="32">
        <f t="shared" si="16"/>
        <v>-138495</v>
      </c>
      <c r="H42" s="32">
        <f t="shared" si="16"/>
        <v>-63705</v>
      </c>
      <c r="I42" s="32">
        <f t="shared" si="16"/>
        <v>-65646</v>
      </c>
      <c r="J42" s="31">
        <f t="shared" si="11"/>
        <v>-834507</v>
      </c>
      <c r="L42" s="43"/>
    </row>
    <row r="43" spans="1:12" ht="15.75">
      <c r="A43" s="13" t="s">
        <v>69</v>
      </c>
      <c r="B43" s="20">
        <f aca="true" t="shared" si="17" ref="B43:I43">ROUND(-B9*$D$3,2)</f>
        <v>-107046</v>
      </c>
      <c r="C43" s="20">
        <f t="shared" si="17"/>
        <v>-98787</v>
      </c>
      <c r="D43" s="20">
        <f t="shared" si="17"/>
        <v>-118587</v>
      </c>
      <c r="E43" s="20">
        <f t="shared" si="17"/>
        <v>-132162</v>
      </c>
      <c r="F43" s="20">
        <f t="shared" si="17"/>
        <v>-110079</v>
      </c>
      <c r="G43" s="20">
        <f t="shared" si="17"/>
        <v>-138495</v>
      </c>
      <c r="H43" s="20">
        <f t="shared" si="17"/>
        <v>-63705</v>
      </c>
      <c r="I43" s="20">
        <f t="shared" si="17"/>
        <v>-65646</v>
      </c>
      <c r="J43" s="57">
        <f t="shared" si="11"/>
        <v>-834507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-14901.86</v>
      </c>
      <c r="C45" s="32">
        <f t="shared" si="19"/>
        <v>-16046.69</v>
      </c>
      <c r="D45" s="32">
        <f t="shared" si="19"/>
        <v>-8498.73</v>
      </c>
      <c r="E45" s="32">
        <f t="shared" si="19"/>
        <v>-17576.22</v>
      </c>
      <c r="F45" s="32">
        <f t="shared" si="19"/>
        <v>-4736.37</v>
      </c>
      <c r="G45" s="32">
        <f t="shared" si="19"/>
        <v>-29296.65</v>
      </c>
      <c r="H45" s="32">
        <f t="shared" si="19"/>
        <v>-18898.08</v>
      </c>
      <c r="I45" s="32">
        <f t="shared" si="19"/>
        <v>-5975.29</v>
      </c>
      <c r="J45" s="32">
        <f t="shared" si="19"/>
        <v>-115929.89</v>
      </c>
      <c r="L45" s="50"/>
    </row>
    <row r="46" spans="1:10" ht="15.75">
      <c r="A46" s="13" t="s">
        <v>62</v>
      </c>
      <c r="B46" s="27">
        <v>-14901.86</v>
      </c>
      <c r="C46" s="27">
        <v>-16046.69</v>
      </c>
      <c r="D46" s="27">
        <v>-8498.73</v>
      </c>
      <c r="E46" s="27">
        <v>-17576.22</v>
      </c>
      <c r="F46" s="27">
        <v>-4736.37</v>
      </c>
      <c r="G46" s="27">
        <v>-29296.65</v>
      </c>
      <c r="H46" s="27">
        <v>-18898.08</v>
      </c>
      <c r="I46" s="27">
        <v>-5975.29</v>
      </c>
      <c r="J46" s="27">
        <f t="shared" si="11"/>
        <v>-115929.89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566023.17</v>
      </c>
      <c r="C53" s="35">
        <f t="shared" si="20"/>
        <v>379986.21</v>
      </c>
      <c r="D53" s="35">
        <f t="shared" si="20"/>
        <v>645338.28</v>
      </c>
      <c r="E53" s="35">
        <f t="shared" si="20"/>
        <v>811770.2100000001</v>
      </c>
      <c r="F53" s="35">
        <f t="shared" si="20"/>
        <v>465343.38</v>
      </c>
      <c r="G53" s="35">
        <f t="shared" si="20"/>
        <v>828195.3099999999</v>
      </c>
      <c r="H53" s="35">
        <f t="shared" si="20"/>
        <v>498813.8599999999</v>
      </c>
      <c r="I53" s="35">
        <f t="shared" si="20"/>
        <v>356268.62</v>
      </c>
      <c r="J53" s="35">
        <f>SUM(B53:I53)</f>
        <v>4551739.04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4551739.009999999</v>
      </c>
      <c r="L56" s="43"/>
    </row>
    <row r="57" spans="1:10" ht="17.25" customHeight="1">
      <c r="A57" s="17" t="s">
        <v>48</v>
      </c>
      <c r="B57" s="45">
        <v>106650.24</v>
      </c>
      <c r="C57" s="45">
        <v>101964.77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208615.01</v>
      </c>
    </row>
    <row r="58" spans="1:10" ht="17.25" customHeight="1">
      <c r="A58" s="17" t="s">
        <v>54</v>
      </c>
      <c r="B58" s="45">
        <v>459372.93</v>
      </c>
      <c r="C58" s="45">
        <v>278021.43</v>
      </c>
      <c r="D58" s="44">
        <v>0</v>
      </c>
      <c r="E58" s="45">
        <v>359843.08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1097237.44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251731.88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251731.88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256149.85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256149.85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97723.23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97723.23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39733.31</v>
      </c>
      <c r="E62" s="44">
        <v>0</v>
      </c>
      <c r="F62" s="45">
        <v>81333.92</v>
      </c>
      <c r="G62" s="44">
        <v>0</v>
      </c>
      <c r="H62" s="44">
        <v>0</v>
      </c>
      <c r="I62" s="44">
        <v>0</v>
      </c>
      <c r="J62" s="35">
        <f t="shared" si="21"/>
        <v>121067.23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275941.12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275941.12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151967.29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151967.29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24018.73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24018.73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384009.46</v>
      </c>
      <c r="G66" s="44">
        <v>0</v>
      </c>
      <c r="H66" s="44">
        <v>0</v>
      </c>
      <c r="I66" s="44">
        <v>0</v>
      </c>
      <c r="J66" s="35">
        <f t="shared" si="21"/>
        <v>384009.46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475386.47</v>
      </c>
      <c r="H67" s="45">
        <v>498813.85</v>
      </c>
      <c r="I67" s="44">
        <v>0</v>
      </c>
      <c r="J67" s="32">
        <f t="shared" si="21"/>
        <v>974200.32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352808.83</v>
      </c>
      <c r="H68" s="44">
        <v>0</v>
      </c>
      <c r="I68" s="44">
        <v>0</v>
      </c>
      <c r="J68" s="35">
        <f t="shared" si="21"/>
        <v>352808.83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131825.6</v>
      </c>
      <c r="J69" s="32">
        <f t="shared" si="21"/>
        <v>131825.6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224443.02</v>
      </c>
      <c r="J70" s="35">
        <f t="shared" si="21"/>
        <v>224443.02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1.61212774937295</v>
      </c>
      <c r="C75" s="55">
        <v>1.5631503366612491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1.4965224810261921</v>
      </c>
      <c r="C76" s="55">
        <v>1.4466348289559827</v>
      </c>
      <c r="D76" s="55"/>
      <c r="E76" s="55">
        <v>1.535893032758627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1.4160338710215123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1.487686017590569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1.8005256449631448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1.7260775106643298</v>
      </c>
      <c r="E80" s="55">
        <v>0</v>
      </c>
      <c r="F80" s="55">
        <v>1.5057567295235355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1.482185024072602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1.4797785486034074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1.466553369743889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1.4505093136253138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1.479444631509185</v>
      </c>
      <c r="H85" s="55">
        <v>1.6895171910778424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1.619670739253168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1.8563151361858592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1.923618581732486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2014-01-17T17:46:34Z</dcterms:modified>
  <cp:category/>
  <cp:version/>
  <cp:contentType/>
  <cp:contentStatus/>
</cp:coreProperties>
</file>