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<sst xmlns="http://schemas.openxmlformats.org/spreadsheetml/2006/main" count="94" uniqueCount="94">
  <si>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</si>
  <si>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</si>
  <si>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</si>
  <si>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</si>
  <si>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</si>
  <si>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</si>
  <si>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</si>
  <si>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</si>
  <si>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</si>
  <si>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</si>
  <si>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</si>
  <si>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</si>
  <si>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</si>
  <si>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</si>
  <si>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</si>
  <si>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</si>
  <si>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</si>
  <si>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</si>
  <si>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</si>
  <si>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</si>
  <si>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</si>
  <si>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</si>
  <si>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</si>
  <si>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</si>
  <si>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</si>
  <si>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</si>
  <si>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</si>
  <si>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</si>
  <si>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</si>
  <si>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</si>
  <si>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</si>
  <si>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</si>
  <si>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</si>
  <si>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</si>
  <si>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</si>
  <si>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</si>
  <si>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</si>
  <si>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</si>
  <si>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</si>
  <si>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</si>
  <si>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</si>
  <si>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</si>
  <si>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</si>
  <si>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</si>
  <si>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</si>
  <si>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</si>
  <si>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</si>
  <si>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</si>
  <si>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</si>
  <si>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</si>
  <si>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</si>
  <si>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</si>
  <si>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</si>
  <si>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</si>
  <si>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</si>
  <si>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</si>
  <si>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</si>
  <si>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</si>
  <si>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</si>
  <si>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</si>
  <si>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</si>
  <si>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</si>
  <si>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</si>
  <si>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</si>
  <si>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</si>
  <si>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</si>
  <si>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</si>
  <si>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</si>
  <si>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</si>
  <si>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</si>
  <si>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</si>
  <si>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</si>
  <si>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</si>
  <si>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</si>
  <si>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</si>
  <si>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</si>
  <si>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</si>
  <si>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</si>
  <si>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</si>
  <si>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</si>
  <si>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</si>
  <si>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</si>
  <si>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</si>
  <si>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</si>
  <si>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</si>
  <si>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</si>
  <si>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</si>
  <si>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</si>
  <si>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</si>
  <si>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</si>
  <si>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</si>
  <si>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</si>
  <si>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</si>
  <si>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09/01/14 - VENCIMENTO 16/01/14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</si>
</sst>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469681</v>
      </c>
      <c r="C7" s="10">
        <f aca="true" t="shared" si="0" ref="C7:I7">C8+C16+C20</f>
        <v>343713</v>
      </c>
      <c r="D7" s="10">
        <f t="shared" si="0"/>
        <v>529010</v>
      </c>
      <c r="E7" s="10">
        <f t="shared" si="0"/>
        <v>666922</v>
      </c>
      <c r="F7" s="10">
        <f t="shared" si="0"/>
        <v>405474</v>
      </c>
      <c r="G7" s="10">
        <f t="shared" si="0"/>
        <v>673132</v>
      </c>
      <c r="H7" s="10">
        <f t="shared" si="0"/>
        <v>349108</v>
      </c>
      <c r="I7" s="10">
        <f t="shared" si="0"/>
        <v>230358</v>
      </c>
      <c r="J7" s="10">
        <f>+J8+J16+J20</f>
        <v>3667398</v>
      </c>
      <c r="L7" s="42"/>
    </row>
    <row r="8" spans="1:10" ht="15.75">
      <c r="A8" s="11" t="s">
        <v>22</v>
      </c>
      <c r="B8" s="12">
        <f>+B9+B12</f>
        <v>257939</v>
      </c>
      <c r="C8" s="12">
        <f>+C9+C12</f>
        <v>200242</v>
      </c>
      <c r="D8" s="12">
        <f aca="true" t="shared" si="1" ref="D8:I8">+D9+D12</f>
        <v>334655</v>
      </c>
      <c r="E8" s="12">
        <f t="shared" si="1"/>
        <v>389827</v>
      </c>
      <c r="F8" s="12">
        <f t="shared" si="1"/>
        <v>229579</v>
      </c>
      <c r="G8" s="12">
        <f t="shared" si="1"/>
        <v>386933</v>
      </c>
      <c r="H8" s="12">
        <f t="shared" si="1"/>
        <v>184695</v>
      </c>
      <c r="I8" s="12">
        <f t="shared" si="1"/>
        <v>138259</v>
      </c>
      <c r="J8" s="12">
        <f>SUM(B8:I8)</f>
        <v>2122129</v>
      </c>
    </row>
    <row r="9" spans="1:10" ht="15.75">
      <c r="A9" s="13" t="s">
        <v>23</v>
      </c>
      <c r="B9" s="14">
        <v>34174</v>
      </c>
      <c r="C9" s="14">
        <v>31666</v>
      </c>
      <c r="D9" s="14">
        <v>37073</v>
      </c>
      <c r="E9" s="14">
        <v>42883</v>
      </c>
      <c r="F9" s="14">
        <v>35631</v>
      </c>
      <c r="G9" s="14">
        <v>43739</v>
      </c>
      <c r="H9" s="14">
        <v>19470</v>
      </c>
      <c r="I9" s="14">
        <v>21403</v>
      </c>
      <c r="J9" s="12">
        <f aca="true" t="shared" si="2" ref="J9:J15">SUM(B9:I9)</f>
        <v>266039</v>
      </c>
    </row>
    <row r="10" spans="1:10" ht="15.75">
      <c r="A10" s="15" t="s">
        <v>24</v>
      </c>
      <c r="B10" s="14">
        <f>+B9-B11</f>
        <v>34174</v>
      </c>
      <c r="C10" s="14">
        <f aca="true" t="shared" si="3" ref="C10:I10">+C9-C11</f>
        <v>31666</v>
      </c>
      <c r="D10" s="14">
        <f t="shared" si="3"/>
        <v>37073</v>
      </c>
      <c r="E10" s="14">
        <f t="shared" si="3"/>
        <v>42883</v>
      </c>
      <c r="F10" s="14">
        <f t="shared" si="3"/>
        <v>35631</v>
      </c>
      <c r="G10" s="14">
        <f t="shared" si="3"/>
        <v>43739</v>
      </c>
      <c r="H10" s="14">
        <f t="shared" si="3"/>
        <v>19470</v>
      </c>
      <c r="I10" s="14">
        <f t="shared" si="3"/>
        <v>21403</v>
      </c>
      <c r="J10" s="12">
        <f t="shared" si="2"/>
        <v>266039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223765</v>
      </c>
      <c r="C12" s="14">
        <f aca="true" t="shared" si="4" ref="C12:I12">C13+C14+C15</f>
        <v>168576</v>
      </c>
      <c r="D12" s="14">
        <f t="shared" si="4"/>
        <v>297582</v>
      </c>
      <c r="E12" s="14">
        <f t="shared" si="4"/>
        <v>346944</v>
      </c>
      <c r="F12" s="14">
        <f t="shared" si="4"/>
        <v>193948</v>
      </c>
      <c r="G12" s="14">
        <f t="shared" si="4"/>
        <v>343194</v>
      </c>
      <c r="H12" s="14">
        <f t="shared" si="4"/>
        <v>165225</v>
      </c>
      <c r="I12" s="14">
        <f t="shared" si="4"/>
        <v>116856</v>
      </c>
      <c r="J12" s="12">
        <f t="shared" si="2"/>
        <v>1856090</v>
      </c>
    </row>
    <row r="13" spans="1:10" ht="15.75">
      <c r="A13" s="15" t="s">
        <v>27</v>
      </c>
      <c r="B13" s="14">
        <v>108877</v>
      </c>
      <c r="C13" s="14">
        <v>85753</v>
      </c>
      <c r="D13" s="14">
        <v>146668</v>
      </c>
      <c r="E13" s="14">
        <v>174078</v>
      </c>
      <c r="F13" s="14">
        <v>100583</v>
      </c>
      <c r="G13" s="14">
        <v>174109</v>
      </c>
      <c r="H13" s="14">
        <v>83273</v>
      </c>
      <c r="I13" s="14">
        <v>57059</v>
      </c>
      <c r="J13" s="12">
        <f t="shared" si="2"/>
        <v>930400</v>
      </c>
    </row>
    <row r="14" spans="1:10" ht="15.75">
      <c r="A14" s="15" t="s">
        <v>28</v>
      </c>
      <c r="B14" s="14">
        <v>107571</v>
      </c>
      <c r="C14" s="14">
        <v>77200</v>
      </c>
      <c r="D14" s="14">
        <v>142733</v>
      </c>
      <c r="E14" s="14">
        <v>162287</v>
      </c>
      <c r="F14" s="14">
        <v>87229</v>
      </c>
      <c r="G14" s="14">
        <v>158782</v>
      </c>
      <c r="H14" s="14">
        <v>76935</v>
      </c>
      <c r="I14" s="14">
        <v>56813</v>
      </c>
      <c r="J14" s="12">
        <f t="shared" si="2"/>
        <v>869550</v>
      </c>
    </row>
    <row r="15" spans="1:10" ht="15.75">
      <c r="A15" s="15" t="s">
        <v>29</v>
      </c>
      <c r="B15" s="14">
        <v>7317</v>
      </c>
      <c r="C15" s="14">
        <v>5623</v>
      </c>
      <c r="D15" s="14">
        <v>8181</v>
      </c>
      <c r="E15" s="14">
        <v>10579</v>
      </c>
      <c r="F15" s="14">
        <v>6136</v>
      </c>
      <c r="G15" s="14">
        <v>10303</v>
      </c>
      <c r="H15" s="14">
        <v>5017</v>
      </c>
      <c r="I15" s="14">
        <v>2984</v>
      </c>
      <c r="J15" s="12">
        <f t="shared" si="2"/>
        <v>56140</v>
      </c>
    </row>
    <row r="16" spans="1:10" ht="15.75">
      <c r="A16" s="17" t="s">
        <v>30</v>
      </c>
      <c r="B16" s="18">
        <f>B17+B18+B19</f>
        <v>159449</v>
      </c>
      <c r="C16" s="18">
        <f aca="true" t="shared" si="5" ref="C16:I16">C17+C18+C19</f>
        <v>100633</v>
      </c>
      <c r="D16" s="18">
        <f t="shared" si="5"/>
        <v>128422</v>
      </c>
      <c r="E16" s="18">
        <f t="shared" si="5"/>
        <v>186767</v>
      </c>
      <c r="F16" s="18">
        <f t="shared" si="5"/>
        <v>126048</v>
      </c>
      <c r="G16" s="18">
        <f t="shared" si="5"/>
        <v>216582</v>
      </c>
      <c r="H16" s="18">
        <f t="shared" si="5"/>
        <v>134017</v>
      </c>
      <c r="I16" s="18">
        <f t="shared" si="5"/>
        <v>76592</v>
      </c>
      <c r="J16" s="12">
        <f aca="true" t="shared" si="6" ref="J16:J22">SUM(B16:I16)</f>
        <v>1128510</v>
      </c>
    </row>
    <row r="17" spans="1:10" ht="18.75" customHeight="1">
      <c r="A17" s="13" t="s">
        <v>31</v>
      </c>
      <c r="B17" s="14">
        <v>86548</v>
      </c>
      <c r="C17" s="14">
        <v>59148</v>
      </c>
      <c r="D17" s="14">
        <v>75614</v>
      </c>
      <c r="E17" s="14">
        <v>110690</v>
      </c>
      <c r="F17" s="14">
        <v>73968</v>
      </c>
      <c r="G17" s="14">
        <v>124372</v>
      </c>
      <c r="H17" s="14">
        <v>73871</v>
      </c>
      <c r="I17" s="14">
        <v>41769</v>
      </c>
      <c r="J17" s="12">
        <f t="shared" si="6"/>
        <v>645980</v>
      </c>
    </row>
    <row r="18" spans="1:10" ht="18.75" customHeight="1">
      <c r="A18" s="13" t="s">
        <v>32</v>
      </c>
      <c r="B18" s="14">
        <v>68307</v>
      </c>
      <c r="C18" s="14">
        <v>38434</v>
      </c>
      <c r="D18" s="14">
        <v>49304</v>
      </c>
      <c r="E18" s="14">
        <v>70651</v>
      </c>
      <c r="F18" s="14">
        <v>48707</v>
      </c>
      <c r="G18" s="14">
        <v>86266</v>
      </c>
      <c r="H18" s="14">
        <v>56644</v>
      </c>
      <c r="I18" s="14">
        <v>33086</v>
      </c>
      <c r="J18" s="12">
        <f t="shared" si="6"/>
        <v>451399</v>
      </c>
    </row>
    <row r="19" spans="1:10" ht="18.75" customHeight="1">
      <c r="A19" s="13" t="s">
        <v>33</v>
      </c>
      <c r="B19" s="14">
        <v>4594</v>
      </c>
      <c r="C19" s="14">
        <v>3051</v>
      </c>
      <c r="D19" s="14">
        <v>3504</v>
      </c>
      <c r="E19" s="14">
        <v>5426</v>
      </c>
      <c r="F19" s="14">
        <v>3373</v>
      </c>
      <c r="G19" s="14">
        <v>5944</v>
      </c>
      <c r="H19" s="14">
        <v>3502</v>
      </c>
      <c r="I19" s="14">
        <v>1737</v>
      </c>
      <c r="J19" s="12">
        <f t="shared" si="6"/>
        <v>31131</v>
      </c>
    </row>
    <row r="20" spans="1:10" ht="18.75" customHeight="1">
      <c r="A20" s="17" t="s">
        <v>34</v>
      </c>
      <c r="B20" s="14">
        <f>B21+B22</f>
        <v>52293</v>
      </c>
      <c r="C20" s="14">
        <f aca="true" t="shared" si="7" ref="C20:I20">C21+C22</f>
        <v>42838</v>
      </c>
      <c r="D20" s="14">
        <f t="shared" si="7"/>
        <v>65933</v>
      </c>
      <c r="E20" s="14">
        <f t="shared" si="7"/>
        <v>90328</v>
      </c>
      <c r="F20" s="14">
        <f t="shared" si="7"/>
        <v>49847</v>
      </c>
      <c r="G20" s="14">
        <f t="shared" si="7"/>
        <v>69617</v>
      </c>
      <c r="H20" s="14">
        <f t="shared" si="7"/>
        <v>30396</v>
      </c>
      <c r="I20" s="14">
        <f t="shared" si="7"/>
        <v>15507</v>
      </c>
      <c r="J20" s="12">
        <f t="shared" si="6"/>
        <v>416759</v>
      </c>
    </row>
    <row r="21" spans="1:10" ht="18.75" customHeight="1">
      <c r="A21" s="13" t="s">
        <v>35</v>
      </c>
      <c r="B21" s="14">
        <v>33468</v>
      </c>
      <c r="C21" s="14">
        <v>27416</v>
      </c>
      <c r="D21" s="14">
        <v>42197</v>
      </c>
      <c r="E21" s="14">
        <v>57810</v>
      </c>
      <c r="F21" s="14">
        <v>31902</v>
      </c>
      <c r="G21" s="14">
        <v>44555</v>
      </c>
      <c r="H21" s="14">
        <v>19453</v>
      </c>
      <c r="I21" s="14">
        <v>9924</v>
      </c>
      <c r="J21" s="12">
        <f t="shared" si="6"/>
        <v>266725</v>
      </c>
    </row>
    <row r="22" spans="1:10" ht="18.75" customHeight="1">
      <c r="A22" s="13" t="s">
        <v>36</v>
      </c>
      <c r="B22" s="14">
        <v>18825</v>
      </c>
      <c r="C22" s="14">
        <v>15422</v>
      </c>
      <c r="D22" s="14">
        <v>23736</v>
      </c>
      <c r="E22" s="14">
        <v>32518</v>
      </c>
      <c r="F22" s="14">
        <v>17945</v>
      </c>
      <c r="G22" s="14">
        <v>25062</v>
      </c>
      <c r="H22" s="14">
        <v>10943</v>
      </c>
      <c r="I22" s="14">
        <v>5583</v>
      </c>
      <c r="J22" s="12">
        <f t="shared" si="6"/>
        <v>150034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0.9696038264268728</v>
      </c>
      <c r="C28" s="23">
        <f aca="true" t="shared" si="8" ref="C28:I28">(((+C$8+C$16)*C$25)+(C$20*C$26))/C$7</f>
        <v>0.9588597780706578</v>
      </c>
      <c r="D28" s="23">
        <f t="shared" si="8"/>
        <v>0.9725180497533128</v>
      </c>
      <c r="E28" s="23">
        <f t="shared" si="8"/>
        <v>0.9681038502253637</v>
      </c>
      <c r="F28" s="23">
        <f t="shared" si="8"/>
        <v>0.9656765109476809</v>
      </c>
      <c r="G28" s="23">
        <f t="shared" si="8"/>
        <v>0.969904050022878</v>
      </c>
      <c r="H28" s="23">
        <f t="shared" si="8"/>
        <v>0.9303388750759076</v>
      </c>
      <c r="I28" s="23">
        <f t="shared" si="8"/>
        <v>0.9882975789857527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1.5168482260621998</v>
      </c>
      <c r="C31" s="26">
        <f aca="true" t="shared" si="9" ref="C31:I31">C28*C30</f>
        <v>1.4749181106282858</v>
      </c>
      <c r="D31" s="26">
        <f t="shared" si="9"/>
        <v>1.511293049316648</v>
      </c>
      <c r="E31" s="26">
        <f t="shared" si="9"/>
        <v>1.503658900170035</v>
      </c>
      <c r="F31" s="26">
        <f t="shared" si="9"/>
        <v>1.4597166139485145</v>
      </c>
      <c r="G31" s="26">
        <f t="shared" si="9"/>
        <v>1.536715976856248</v>
      </c>
      <c r="H31" s="26">
        <f t="shared" si="9"/>
        <v>1.689123261587818</v>
      </c>
      <c r="I31" s="26">
        <f t="shared" si="9"/>
        <v>1.898025500442138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712434.79</v>
      </c>
      <c r="C37" s="29">
        <f aca="true" t="shared" si="12" ref="C37:I37">+C38+C39</f>
        <v>506948.53</v>
      </c>
      <c r="D37" s="29">
        <f t="shared" si="12"/>
        <v>799489.14</v>
      </c>
      <c r="E37" s="29">
        <f t="shared" si="12"/>
        <v>1002823.2</v>
      </c>
      <c r="F37" s="29">
        <f t="shared" si="12"/>
        <v>591877.13</v>
      </c>
      <c r="G37" s="29">
        <f t="shared" si="12"/>
        <v>1034412.7</v>
      </c>
      <c r="H37" s="29">
        <f t="shared" si="12"/>
        <v>589686.44</v>
      </c>
      <c r="I37" s="29">
        <f t="shared" si="12"/>
        <v>437225.36</v>
      </c>
      <c r="J37" s="29">
        <f t="shared" si="11"/>
        <v>5674897.29</v>
      </c>
      <c r="L37" s="43"/>
      <c r="M37" s="43"/>
    </row>
    <row r="38" spans="1:10" ht="15.75">
      <c r="A38" s="17" t="s">
        <v>74</v>
      </c>
      <c r="B38" s="30">
        <f>ROUND(+B7*B31,2)</f>
        <v>712434.79</v>
      </c>
      <c r="C38" s="30">
        <f aca="true" t="shared" si="13" ref="C38:I38">ROUND(+C7*C31,2)</f>
        <v>506948.53</v>
      </c>
      <c r="D38" s="30">
        <f t="shared" si="13"/>
        <v>799489.14</v>
      </c>
      <c r="E38" s="30">
        <f t="shared" si="13"/>
        <v>1002823.2</v>
      </c>
      <c r="F38" s="30">
        <f t="shared" si="13"/>
        <v>591877.13</v>
      </c>
      <c r="G38" s="30">
        <f t="shared" si="13"/>
        <v>1034412.7</v>
      </c>
      <c r="H38" s="30">
        <f t="shared" si="13"/>
        <v>589686.44</v>
      </c>
      <c r="I38" s="30">
        <f t="shared" si="13"/>
        <v>437225.36</v>
      </c>
      <c r="J38" s="30">
        <f>SUM(B38:I38)</f>
        <v>5674897.29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-117407.72</v>
      </c>
      <c r="C41" s="31">
        <f t="shared" si="15"/>
        <v>-111040.63</v>
      </c>
      <c r="D41" s="31">
        <f t="shared" si="15"/>
        <v>-119747.18</v>
      </c>
      <c r="E41" s="31">
        <f t="shared" si="15"/>
        <v>-146209.46</v>
      </c>
      <c r="F41" s="31">
        <f t="shared" si="15"/>
        <v>-111645</v>
      </c>
      <c r="G41" s="31">
        <f t="shared" si="15"/>
        <v>-160513.84</v>
      </c>
      <c r="H41" s="31">
        <f t="shared" si="15"/>
        <v>-77223.08</v>
      </c>
      <c r="I41" s="31">
        <f t="shared" si="15"/>
        <v>-70128.86</v>
      </c>
      <c r="J41" s="31">
        <f t="shared" si="15"/>
        <v>-913915.77</v>
      </c>
      <c r="L41" s="43"/>
    </row>
    <row r="42" spans="1:12" ht="15.75">
      <c r="A42" s="17" t="s">
        <v>44</v>
      </c>
      <c r="B42" s="32">
        <f>B43+B44</f>
        <v>-102522</v>
      </c>
      <c r="C42" s="32">
        <f aca="true" t="shared" si="16" ref="C42:I42">C43+C44</f>
        <v>-94998</v>
      </c>
      <c r="D42" s="32">
        <f t="shared" si="16"/>
        <v>-111219</v>
      </c>
      <c r="E42" s="32">
        <f t="shared" si="16"/>
        <v>-128649</v>
      </c>
      <c r="F42" s="32">
        <f t="shared" si="16"/>
        <v>-106893</v>
      </c>
      <c r="G42" s="32">
        <f t="shared" si="16"/>
        <v>-131217</v>
      </c>
      <c r="H42" s="32">
        <f t="shared" si="16"/>
        <v>-58410</v>
      </c>
      <c r="I42" s="32">
        <f t="shared" si="16"/>
        <v>-64209</v>
      </c>
      <c r="J42" s="31">
        <f t="shared" si="11"/>
        <v>-798117</v>
      </c>
      <c r="L42" s="43"/>
    </row>
    <row r="43" spans="1:12" ht="15.75">
      <c r="A43" s="13" t="s">
        <v>69</v>
      </c>
      <c r="B43" s="20">
        <f aca="true" t="shared" si="17" ref="B43:I43">ROUND(-B9*$D$3,2)</f>
        <v>-102522</v>
      </c>
      <c r="C43" s="20">
        <f t="shared" si="17"/>
        <v>-94998</v>
      </c>
      <c r="D43" s="20">
        <f t="shared" si="17"/>
        <v>-111219</v>
      </c>
      <c r="E43" s="20">
        <f t="shared" si="17"/>
        <v>-128649</v>
      </c>
      <c r="F43" s="20">
        <f t="shared" si="17"/>
        <v>-106893</v>
      </c>
      <c r="G43" s="20">
        <f t="shared" si="17"/>
        <v>-131217</v>
      </c>
      <c r="H43" s="20">
        <f t="shared" si="17"/>
        <v>-58410</v>
      </c>
      <c r="I43" s="20">
        <f t="shared" si="17"/>
        <v>-64209</v>
      </c>
      <c r="J43" s="57">
        <f t="shared" si="11"/>
        <v>-798117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-14885.72</v>
      </c>
      <c r="C45" s="32">
        <f t="shared" si="19"/>
        <v>-16042.63</v>
      </c>
      <c r="D45" s="32">
        <f t="shared" si="19"/>
        <v>-8528.18</v>
      </c>
      <c r="E45" s="32">
        <f t="shared" si="19"/>
        <v>-17560.46</v>
      </c>
      <c r="F45" s="32">
        <f t="shared" si="19"/>
        <v>-4752</v>
      </c>
      <c r="G45" s="32">
        <f t="shared" si="19"/>
        <v>-29296.84</v>
      </c>
      <c r="H45" s="32">
        <f t="shared" si="19"/>
        <v>-18813.08</v>
      </c>
      <c r="I45" s="32">
        <f t="shared" si="19"/>
        <v>-5919.86</v>
      </c>
      <c r="J45" s="32">
        <f t="shared" si="19"/>
        <v>-115798.77</v>
      </c>
      <c r="L45" s="50"/>
    </row>
    <row r="46" spans="1:10" ht="15.75">
      <c r="A46" s="13" t="s">
        <v>62</v>
      </c>
      <c r="B46" s="27">
        <v>-14885.72</v>
      </c>
      <c r="C46" s="27">
        <v>-16042.63</v>
      </c>
      <c r="D46" s="27">
        <v>-8528.18</v>
      </c>
      <c r="E46" s="27">
        <v>-17560.46</v>
      </c>
      <c r="F46" s="27">
        <v>-4752</v>
      </c>
      <c r="G46" s="27">
        <v>-29296.84</v>
      </c>
      <c r="H46" s="27">
        <v>-18813.08</v>
      </c>
      <c r="I46" s="27">
        <v>-5919.86</v>
      </c>
      <c r="J46" s="27">
        <f t="shared" si="11"/>
        <v>-115798.77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595027.0700000001</v>
      </c>
      <c r="C53" s="35">
        <f t="shared" si="20"/>
        <v>395907.9</v>
      </c>
      <c r="D53" s="35">
        <f t="shared" si="20"/>
        <v>679741.96</v>
      </c>
      <c r="E53" s="35">
        <f t="shared" si="20"/>
        <v>856613.74</v>
      </c>
      <c r="F53" s="35">
        <f t="shared" si="20"/>
        <v>480232.13</v>
      </c>
      <c r="G53" s="35">
        <f t="shared" si="20"/>
        <v>873898.86</v>
      </c>
      <c r="H53" s="35">
        <f t="shared" si="20"/>
        <v>512463.3599999999</v>
      </c>
      <c r="I53" s="35">
        <f t="shared" si="20"/>
        <v>367096.5</v>
      </c>
      <c r="J53" s="35">
        <f>SUM(B53:I53)</f>
        <v>4760981.52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4760981.5200000005</v>
      </c>
      <c r="L56" s="43"/>
    </row>
    <row r="57" spans="1:10" ht="17.25" customHeight="1">
      <c r="A57" s="17" t="s">
        <v>48</v>
      </c>
      <c r="B57" s="45">
        <v>107391.18</v>
      </c>
      <c r="C57" s="45">
        <v>97509.67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204900.84999999998</v>
      </c>
    </row>
    <row r="58" spans="1:10" ht="17.25" customHeight="1">
      <c r="A58" s="17" t="s">
        <v>54</v>
      </c>
      <c r="B58" s="45">
        <v>383170.26</v>
      </c>
      <c r="C58" s="45">
        <v>258975.91</v>
      </c>
      <c r="D58" s="44">
        <v>0</v>
      </c>
      <c r="E58" s="45">
        <v>270083.22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912229.39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188254.39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188254.39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208411.21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208411.21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58121.79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58121.79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45184.32</v>
      </c>
      <c r="E62" s="44">
        <v>0</v>
      </c>
      <c r="F62" s="45">
        <v>75539.82</v>
      </c>
      <c r="G62" s="44">
        <v>0</v>
      </c>
      <c r="H62" s="44">
        <v>0</v>
      </c>
      <c r="I62" s="44">
        <v>0</v>
      </c>
      <c r="J62" s="35">
        <f t="shared" si="21"/>
        <v>120724.14000000001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223600.09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223600.09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122343.68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122343.68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13210.58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13210.58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315781.06</v>
      </c>
      <c r="G66" s="44">
        <v>0</v>
      </c>
      <c r="H66" s="44">
        <v>0</v>
      </c>
      <c r="I66" s="44">
        <v>0</v>
      </c>
      <c r="J66" s="35">
        <f t="shared" si="21"/>
        <v>315781.06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377847.22</v>
      </c>
      <c r="H67" s="45">
        <v>394817.95</v>
      </c>
      <c r="I67" s="44">
        <v>0</v>
      </c>
      <c r="J67" s="32">
        <f t="shared" si="21"/>
        <v>772665.1699999999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328258.06</v>
      </c>
      <c r="H68" s="44">
        <v>0</v>
      </c>
      <c r="I68" s="44">
        <v>0</v>
      </c>
      <c r="J68" s="35">
        <f t="shared" si="21"/>
        <v>328258.06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123721.88</v>
      </c>
      <c r="J69" s="32">
        <f t="shared" si="21"/>
        <v>123721.88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177801.49</v>
      </c>
      <c r="J70" s="35">
        <f t="shared" si="21"/>
        <v>177801.49</v>
      </c>
    </row>
    <row r="71" spans="1:10" ht="17.25" customHeight="1">
      <c r="A71" s="41" t="s">
        <v>67</v>
      </c>
      <c r="B71" s="39">
        <v>104465.63</v>
      </c>
      <c r="C71" s="39">
        <v>39422.31</v>
      </c>
      <c r="D71" s="39">
        <v>179770.25</v>
      </c>
      <c r="E71" s="39">
        <v>227376.17</v>
      </c>
      <c r="F71" s="39">
        <v>88911.26</v>
      </c>
      <c r="G71" s="39">
        <v>167793.58</v>
      </c>
      <c r="H71" s="39">
        <v>117645.42</v>
      </c>
      <c r="I71" s="39">
        <v>65573.12</v>
      </c>
      <c r="J71" s="39">
        <f>SUM(B71:I71)</f>
        <v>990957.74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1.612846321750929</v>
      </c>
      <c r="C75" s="55">
        <v>1.5645021906632424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1.4957108639063093</v>
      </c>
      <c r="C76" s="55">
        <v>1.4450016688270864</v>
      </c>
      <c r="D76" s="55"/>
      <c r="E76" s="55">
        <v>1.5345493023336036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1.4154044415098903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1.4877724100912508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1.7979073477708511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1.683994123408423</v>
      </c>
      <c r="E80" s="55">
        <v>0</v>
      </c>
      <c r="F80" s="55">
        <v>1.5059701854839862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1.4815270952932615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1.4792242212415037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1.4658060611928738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1.4500598614957625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1.477587192388432</v>
      </c>
      <c r="H85" s="55">
        <v>1.6891232799019216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1.6182339242868098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1.856220473336442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1.9238339102289561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2014-01-15T16:10:34Z</dcterms:modified>
  <cp:category/>
  <cp:version/>
  <cp:contentType/>
  <cp:contentStatus/>
</cp:coreProperties>
</file>