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<sst xmlns="http://schemas.openxmlformats.org/spreadsheetml/2006/main" count="94" uniqueCount="94">
  <si>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</si>
  <si>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</si>
  <si>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</si>
  <si>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</si>
  <si>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</si>
  <si>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</si>
  <si>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</si>
  <si>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</si>
  <si>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</si>
  <si>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</si>
  <si>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</si>
  <si>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</si>
  <si>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</si>
  <si>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</si>
  <si>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</si>
  <si>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</si>
  <si>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</si>
  <si>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</si>
  <si>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</si>
  <si>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</si>
  <si>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</si>
  <si>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</si>
  <si>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</si>
  <si>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</si>
  <si>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</si>
  <si>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</si>
  <si>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</si>
  <si>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</si>
  <si>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</si>
  <si>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</si>
  <si>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</si>
  <si>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</si>
  <si>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</si>
  <si>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</si>
  <si>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</si>
  <si>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</si>
  <si>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</si>
  <si>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</si>
  <si>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</si>
  <si>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</si>
  <si>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</si>
  <si>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</si>
  <si>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</si>
  <si>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</si>
  <si>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</si>
  <si>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</si>
  <si>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</si>
  <si>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</si>
  <si>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</si>
  <si>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</si>
  <si>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</si>
  <si>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</si>
  <si>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</si>
  <si>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</si>
  <si>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</si>
  <si>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</si>
  <si>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</si>
  <si>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</si>
  <si>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</si>
  <si>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</si>
  <si>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</si>
  <si>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</si>
  <si>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</si>
  <si>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</si>
  <si>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</si>
  <si>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</si>
  <si>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</si>
  <si>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</si>
  <si>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</si>
  <si>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</si>
  <si>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</si>
  <si>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</si>
  <si>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</si>
  <si>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</si>
  <si>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</si>
  <si>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</si>
  <si>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</si>
  <si>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</si>
  <si>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</si>
  <si>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</si>
  <si>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</si>
  <si>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</si>
  <si>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</si>
  <si>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</si>
  <si>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</si>
  <si>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</si>
  <si>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</si>
  <si>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</si>
  <si>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</si>
  <si>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</si>
  <si>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</si>
  <si>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</si>
  <si>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</si>
  <si>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08/01/14 - VENCIMENTO 15/01/14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</si>
</sst>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0" sqref="A100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484024</v>
      </c>
      <c r="C7" s="10">
        <f aca="true" t="shared" si="0" ref="C7:I7">C8+C16+C20</f>
        <v>356557</v>
      </c>
      <c r="D7" s="10">
        <f t="shared" si="0"/>
        <v>546903</v>
      </c>
      <c r="E7" s="10">
        <f t="shared" si="0"/>
        <v>685056</v>
      </c>
      <c r="F7" s="10">
        <f t="shared" si="0"/>
        <v>412930</v>
      </c>
      <c r="G7" s="10">
        <f t="shared" si="0"/>
        <v>687941</v>
      </c>
      <c r="H7" s="10">
        <f t="shared" si="0"/>
        <v>359726</v>
      </c>
      <c r="I7" s="10">
        <f t="shared" si="0"/>
        <v>232860</v>
      </c>
      <c r="J7" s="10">
        <f>+J8+J16+J20</f>
        <v>3765997</v>
      </c>
      <c r="L7" s="42"/>
    </row>
    <row r="8" spans="1:10" ht="15.75">
      <c r="A8" s="11" t="s">
        <v>22</v>
      </c>
      <c r="B8" s="12">
        <f>+B9+B12</f>
        <v>263972</v>
      </c>
      <c r="C8" s="12">
        <f>+C9+C12</f>
        <v>205590</v>
      </c>
      <c r="D8" s="12">
        <f aca="true" t="shared" si="1" ref="D8:I8">+D9+D12</f>
        <v>341431</v>
      </c>
      <c r="E8" s="12">
        <f t="shared" si="1"/>
        <v>396365</v>
      </c>
      <c r="F8" s="12">
        <f t="shared" si="1"/>
        <v>231812</v>
      </c>
      <c r="G8" s="12">
        <f t="shared" si="1"/>
        <v>393253</v>
      </c>
      <c r="H8" s="12">
        <f t="shared" si="1"/>
        <v>190089</v>
      </c>
      <c r="I8" s="12">
        <f t="shared" si="1"/>
        <v>139181</v>
      </c>
      <c r="J8" s="12">
        <f>SUM(B8:I8)</f>
        <v>2161693</v>
      </c>
    </row>
    <row r="9" spans="1:10" ht="15.75">
      <c r="A9" s="13" t="s">
        <v>23</v>
      </c>
      <c r="B9" s="14">
        <v>36150</v>
      </c>
      <c r="C9" s="14">
        <v>33611</v>
      </c>
      <c r="D9" s="14">
        <v>39918</v>
      </c>
      <c r="E9" s="14">
        <v>45584</v>
      </c>
      <c r="F9" s="14">
        <v>36825</v>
      </c>
      <c r="G9" s="14">
        <v>46255</v>
      </c>
      <c r="H9" s="14">
        <v>20887</v>
      </c>
      <c r="I9" s="14">
        <v>22124</v>
      </c>
      <c r="J9" s="12">
        <f aca="true" t="shared" si="2" ref="J9:J15">SUM(B9:I9)</f>
        <v>281354</v>
      </c>
    </row>
    <row r="10" spans="1:10" ht="15.75">
      <c r="A10" s="15" t="s">
        <v>24</v>
      </c>
      <c r="B10" s="14">
        <f>+B9-B11</f>
        <v>36150</v>
      </c>
      <c r="C10" s="14">
        <f aca="true" t="shared" si="3" ref="C10:I10">+C9-C11</f>
        <v>33611</v>
      </c>
      <c r="D10" s="14">
        <f t="shared" si="3"/>
        <v>39206</v>
      </c>
      <c r="E10" s="14">
        <f t="shared" si="3"/>
        <v>45584</v>
      </c>
      <c r="F10" s="14">
        <f t="shared" si="3"/>
        <v>36442</v>
      </c>
      <c r="G10" s="14">
        <f t="shared" si="3"/>
        <v>45899</v>
      </c>
      <c r="H10" s="14">
        <f t="shared" si="3"/>
        <v>20144</v>
      </c>
      <c r="I10" s="14">
        <f t="shared" si="3"/>
        <v>22124</v>
      </c>
      <c r="J10" s="12">
        <f t="shared" si="2"/>
        <v>279160</v>
      </c>
    </row>
    <row r="11" spans="1:10" ht="15.75">
      <c r="A11" s="15" t="s">
        <v>25</v>
      </c>
      <c r="B11" s="14">
        <v>0</v>
      </c>
      <c r="C11" s="14">
        <v>0</v>
      </c>
      <c r="D11" s="14">
        <v>712</v>
      </c>
      <c r="E11" s="14">
        <v>0</v>
      </c>
      <c r="F11" s="14">
        <v>383</v>
      </c>
      <c r="G11" s="14">
        <v>356</v>
      </c>
      <c r="H11" s="14">
        <v>743</v>
      </c>
      <c r="I11" s="14">
        <v>0</v>
      </c>
      <c r="J11" s="12">
        <f t="shared" si="2"/>
        <v>2194</v>
      </c>
    </row>
    <row r="12" spans="1:10" ht="15.75">
      <c r="A12" s="16" t="s">
        <v>26</v>
      </c>
      <c r="B12" s="14">
        <f>B13+B14+B15</f>
        <v>227822</v>
      </c>
      <c r="C12" s="14">
        <f aca="true" t="shared" si="4" ref="C12:I12">C13+C14+C15</f>
        <v>171979</v>
      </c>
      <c r="D12" s="14">
        <f t="shared" si="4"/>
        <v>301513</v>
      </c>
      <c r="E12" s="14">
        <f t="shared" si="4"/>
        <v>350781</v>
      </c>
      <c r="F12" s="14">
        <f t="shared" si="4"/>
        <v>194987</v>
      </c>
      <c r="G12" s="14">
        <f t="shared" si="4"/>
        <v>346998</v>
      </c>
      <c r="H12" s="14">
        <f t="shared" si="4"/>
        <v>169202</v>
      </c>
      <c r="I12" s="14">
        <f t="shared" si="4"/>
        <v>117057</v>
      </c>
      <c r="J12" s="12">
        <f t="shared" si="2"/>
        <v>1880339</v>
      </c>
    </row>
    <row r="13" spans="1:10" ht="15.75">
      <c r="A13" s="15" t="s">
        <v>27</v>
      </c>
      <c r="B13" s="14">
        <v>111049</v>
      </c>
      <c r="C13" s="14">
        <v>87132</v>
      </c>
      <c r="D13" s="14">
        <v>147718</v>
      </c>
      <c r="E13" s="14">
        <v>175650</v>
      </c>
      <c r="F13" s="14">
        <v>100830</v>
      </c>
      <c r="G13" s="14">
        <v>176203</v>
      </c>
      <c r="H13" s="14">
        <v>84900</v>
      </c>
      <c r="I13" s="14">
        <v>56795</v>
      </c>
      <c r="J13" s="12">
        <f t="shared" si="2"/>
        <v>940277</v>
      </c>
    </row>
    <row r="14" spans="1:10" ht="15.75">
      <c r="A14" s="15" t="s">
        <v>28</v>
      </c>
      <c r="B14" s="14">
        <v>108792</v>
      </c>
      <c r="C14" s="14">
        <v>78509</v>
      </c>
      <c r="D14" s="14">
        <v>144534</v>
      </c>
      <c r="E14" s="14">
        <v>163183</v>
      </c>
      <c r="F14" s="14">
        <v>87724</v>
      </c>
      <c r="G14" s="14">
        <v>159530</v>
      </c>
      <c r="H14" s="14">
        <v>78647</v>
      </c>
      <c r="I14" s="14">
        <v>56987</v>
      </c>
      <c r="J14" s="12">
        <f t="shared" si="2"/>
        <v>877906</v>
      </c>
    </row>
    <row r="15" spans="1:10" ht="15.75">
      <c r="A15" s="15" t="s">
        <v>29</v>
      </c>
      <c r="B15" s="14">
        <v>7981</v>
      </c>
      <c r="C15" s="14">
        <v>6338</v>
      </c>
      <c r="D15" s="14">
        <v>9261</v>
      </c>
      <c r="E15" s="14">
        <v>11948</v>
      </c>
      <c r="F15" s="14">
        <v>6433</v>
      </c>
      <c r="G15" s="14">
        <v>11265</v>
      </c>
      <c r="H15" s="14">
        <v>5655</v>
      </c>
      <c r="I15" s="14">
        <v>3275</v>
      </c>
      <c r="J15" s="12">
        <f t="shared" si="2"/>
        <v>62156</v>
      </c>
    </row>
    <row r="16" spans="1:10" ht="15.75">
      <c r="A16" s="17" t="s">
        <v>30</v>
      </c>
      <c r="B16" s="18">
        <f>B17+B18+B19</f>
        <v>162860</v>
      </c>
      <c r="C16" s="18">
        <f aca="true" t="shared" si="5" ref="C16:I16">C17+C18+C19</f>
        <v>104197</v>
      </c>
      <c r="D16" s="18">
        <f t="shared" si="5"/>
        <v>132402</v>
      </c>
      <c r="E16" s="18">
        <f t="shared" si="5"/>
        <v>190975</v>
      </c>
      <c r="F16" s="18">
        <f t="shared" si="5"/>
        <v>127625</v>
      </c>
      <c r="G16" s="18">
        <f t="shared" si="5"/>
        <v>220315</v>
      </c>
      <c r="H16" s="18">
        <f t="shared" si="5"/>
        <v>135395</v>
      </c>
      <c r="I16" s="18">
        <f t="shared" si="5"/>
        <v>77148</v>
      </c>
      <c r="J16" s="12">
        <f aca="true" t="shared" si="6" ref="J16:J22">SUM(B16:I16)</f>
        <v>1150917</v>
      </c>
    </row>
    <row r="17" spans="1:10" ht="18.75" customHeight="1">
      <c r="A17" s="13" t="s">
        <v>31</v>
      </c>
      <c r="B17" s="14">
        <v>88036</v>
      </c>
      <c r="C17" s="14">
        <v>60968</v>
      </c>
      <c r="D17" s="14">
        <v>77290</v>
      </c>
      <c r="E17" s="14">
        <v>112473</v>
      </c>
      <c r="F17" s="14">
        <v>74968</v>
      </c>
      <c r="G17" s="14">
        <v>126437</v>
      </c>
      <c r="H17" s="14">
        <v>74924</v>
      </c>
      <c r="I17" s="14">
        <v>41898</v>
      </c>
      <c r="J17" s="12">
        <f t="shared" si="6"/>
        <v>656994</v>
      </c>
    </row>
    <row r="18" spans="1:10" ht="18.75" customHeight="1">
      <c r="A18" s="13" t="s">
        <v>32</v>
      </c>
      <c r="B18" s="14">
        <v>69547</v>
      </c>
      <c r="C18" s="14">
        <v>39759</v>
      </c>
      <c r="D18" s="14">
        <v>51182</v>
      </c>
      <c r="E18" s="14">
        <v>72438</v>
      </c>
      <c r="F18" s="14">
        <v>49069</v>
      </c>
      <c r="G18" s="14">
        <v>87421</v>
      </c>
      <c r="H18" s="14">
        <v>56695</v>
      </c>
      <c r="I18" s="14">
        <v>33289</v>
      </c>
      <c r="J18" s="12">
        <f t="shared" si="6"/>
        <v>459400</v>
      </c>
    </row>
    <row r="19" spans="1:10" ht="18.75" customHeight="1">
      <c r="A19" s="13" t="s">
        <v>33</v>
      </c>
      <c r="B19" s="14">
        <v>5277</v>
      </c>
      <c r="C19" s="14">
        <v>3470</v>
      </c>
      <c r="D19" s="14">
        <v>3930</v>
      </c>
      <c r="E19" s="14">
        <v>6064</v>
      </c>
      <c r="F19" s="14">
        <v>3588</v>
      </c>
      <c r="G19" s="14">
        <v>6457</v>
      </c>
      <c r="H19" s="14">
        <v>3776</v>
      </c>
      <c r="I19" s="14">
        <v>1961</v>
      </c>
      <c r="J19" s="12">
        <f t="shared" si="6"/>
        <v>34523</v>
      </c>
    </row>
    <row r="20" spans="1:10" ht="18.75" customHeight="1">
      <c r="A20" s="17" t="s">
        <v>34</v>
      </c>
      <c r="B20" s="14">
        <f>B21+B22</f>
        <v>57192</v>
      </c>
      <c r="C20" s="14">
        <f aca="true" t="shared" si="7" ref="C20:I20">C21+C22</f>
        <v>46770</v>
      </c>
      <c r="D20" s="14">
        <f t="shared" si="7"/>
        <v>73070</v>
      </c>
      <c r="E20" s="14">
        <f t="shared" si="7"/>
        <v>97716</v>
      </c>
      <c r="F20" s="14">
        <f t="shared" si="7"/>
        <v>53493</v>
      </c>
      <c r="G20" s="14">
        <f t="shared" si="7"/>
        <v>74373</v>
      </c>
      <c r="H20" s="14">
        <f t="shared" si="7"/>
        <v>34242</v>
      </c>
      <c r="I20" s="14">
        <f t="shared" si="7"/>
        <v>16531</v>
      </c>
      <c r="J20" s="12">
        <f t="shared" si="6"/>
        <v>453387</v>
      </c>
    </row>
    <row r="21" spans="1:10" ht="18.75" customHeight="1">
      <c r="A21" s="13" t="s">
        <v>35</v>
      </c>
      <c r="B21" s="14">
        <v>36603</v>
      </c>
      <c r="C21" s="14">
        <v>29933</v>
      </c>
      <c r="D21" s="14">
        <v>46765</v>
      </c>
      <c r="E21" s="14">
        <v>62538</v>
      </c>
      <c r="F21" s="14">
        <v>34236</v>
      </c>
      <c r="G21" s="14">
        <v>47599</v>
      </c>
      <c r="H21" s="14">
        <v>21915</v>
      </c>
      <c r="I21" s="14">
        <v>10580</v>
      </c>
      <c r="J21" s="12">
        <f t="shared" si="6"/>
        <v>290169</v>
      </c>
    </row>
    <row r="22" spans="1:10" ht="18.75" customHeight="1">
      <c r="A22" s="13" t="s">
        <v>36</v>
      </c>
      <c r="B22" s="14">
        <v>20589</v>
      </c>
      <c r="C22" s="14">
        <v>16837</v>
      </c>
      <c r="D22" s="14">
        <v>26305</v>
      </c>
      <c r="E22" s="14">
        <v>35178</v>
      </c>
      <c r="F22" s="14">
        <v>19257</v>
      </c>
      <c r="G22" s="14">
        <v>26774</v>
      </c>
      <c r="H22" s="14">
        <v>12327</v>
      </c>
      <c r="I22" s="14">
        <v>5951</v>
      </c>
      <c r="J22" s="12">
        <f t="shared" si="6"/>
        <v>163218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0.9896</v>
      </c>
      <c r="C25" s="22">
        <v>0.9919</v>
      </c>
      <c r="D25" s="22">
        <v>1</v>
      </c>
      <c r="E25" s="22">
        <v>1</v>
      </c>
      <c r="F25" s="22">
        <v>1</v>
      </c>
      <c r="G25" s="22">
        <v>1</v>
      </c>
      <c r="H25" s="22">
        <v>0.9578</v>
      </c>
      <c r="I25" s="22">
        <v>0.9989</v>
      </c>
      <c r="J25" s="21"/>
    </row>
    <row r="26" spans="1:10" ht="18.75" customHeight="1">
      <c r="A26" s="17" t="s">
        <v>38</v>
      </c>
      <c r="B26" s="23">
        <v>0.81</v>
      </c>
      <c r="C26" s="23">
        <v>0.7268</v>
      </c>
      <c r="D26" s="23">
        <v>0.7795</v>
      </c>
      <c r="E26" s="23">
        <v>0.7645</v>
      </c>
      <c r="F26" s="23">
        <v>0.7208</v>
      </c>
      <c r="G26" s="23">
        <v>0.709</v>
      </c>
      <c r="H26" s="23">
        <v>0.6424</v>
      </c>
      <c r="I26" s="24">
        <v>0.8414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0.9683785663520817</v>
      </c>
      <c r="C28" s="23">
        <f aca="true" t="shared" si="8" ref="C28:I28">(((+C$8+C$16)*C$25)+(C$20*C$26))/C$7</f>
        <v>0.9571265219866668</v>
      </c>
      <c r="D28" s="23">
        <f t="shared" si="8"/>
        <v>0.9705396843681603</v>
      </c>
      <c r="E28" s="23">
        <f t="shared" si="8"/>
        <v>0.9664084133267937</v>
      </c>
      <c r="F28" s="23">
        <f t="shared" si="8"/>
        <v>0.9638310473930205</v>
      </c>
      <c r="G28" s="23">
        <f t="shared" si="8"/>
        <v>0.9685401175391494</v>
      </c>
      <c r="H28" s="23">
        <f t="shared" si="8"/>
        <v>0.9277773527629363</v>
      </c>
      <c r="I28" s="23">
        <f t="shared" si="8"/>
        <v>0.9877188933264623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1.5149314292011966</v>
      </c>
      <c r="C31" s="26">
        <f aca="true" t="shared" si="9" ref="C31:I31">C28*C30</f>
        <v>1.4722520161198909</v>
      </c>
      <c r="D31" s="26">
        <f t="shared" si="9"/>
        <v>1.5082186695081212</v>
      </c>
      <c r="E31" s="26">
        <f t="shared" si="9"/>
        <v>1.5010255475791758</v>
      </c>
      <c r="F31" s="26">
        <f t="shared" si="9"/>
        <v>1.4569270112392898</v>
      </c>
      <c r="G31" s="26">
        <f t="shared" si="9"/>
        <v>1.5345549622290282</v>
      </c>
      <c r="H31" s="26">
        <f t="shared" si="9"/>
        <v>1.6844725616763871</v>
      </c>
      <c r="I31" s="26">
        <f t="shared" si="9"/>
        <v>1.896914134633471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733263.17</v>
      </c>
      <c r="C37" s="29">
        <f aca="true" t="shared" si="12" ref="C37:I37">+C38+C39</f>
        <v>524941.76</v>
      </c>
      <c r="D37" s="29">
        <f t="shared" si="12"/>
        <v>824849.32</v>
      </c>
      <c r="E37" s="29">
        <f t="shared" si="12"/>
        <v>1028286.56</v>
      </c>
      <c r="F37" s="29">
        <f t="shared" si="12"/>
        <v>601608.87</v>
      </c>
      <c r="G37" s="29">
        <f t="shared" si="12"/>
        <v>1055683.28</v>
      </c>
      <c r="H37" s="29">
        <f t="shared" si="12"/>
        <v>605948.58</v>
      </c>
      <c r="I37" s="29">
        <f t="shared" si="12"/>
        <v>441715.43</v>
      </c>
      <c r="J37" s="29">
        <f t="shared" si="11"/>
        <v>5816296.97</v>
      </c>
      <c r="L37" s="43"/>
      <c r="M37" s="43"/>
    </row>
    <row r="38" spans="1:10" ht="15.75">
      <c r="A38" s="17" t="s">
        <v>74</v>
      </c>
      <c r="B38" s="30">
        <f>ROUND(+B7*B31,2)</f>
        <v>733263.17</v>
      </c>
      <c r="C38" s="30">
        <f aca="true" t="shared" si="13" ref="C38:I38">ROUND(+C7*C31,2)</f>
        <v>524941.76</v>
      </c>
      <c r="D38" s="30">
        <f t="shared" si="13"/>
        <v>824849.32</v>
      </c>
      <c r="E38" s="30">
        <f t="shared" si="13"/>
        <v>1028286.56</v>
      </c>
      <c r="F38" s="30">
        <f t="shared" si="13"/>
        <v>601608.87</v>
      </c>
      <c r="G38" s="30">
        <f t="shared" si="13"/>
        <v>1055683.28</v>
      </c>
      <c r="H38" s="30">
        <f t="shared" si="13"/>
        <v>605948.58</v>
      </c>
      <c r="I38" s="30">
        <f t="shared" si="13"/>
        <v>441715.43</v>
      </c>
      <c r="J38" s="30">
        <f>SUM(B38:I38)</f>
        <v>5816296.97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>
        <v>0</v>
      </c>
      <c r="C40" s="21">
        <v>0</v>
      </c>
      <c r="D40" s="21">
        <v>0</v>
      </c>
      <c r="E40" s="27">
        <v>0</v>
      </c>
      <c r="F40" s="21">
        <v>0</v>
      </c>
      <c r="G40" s="21">
        <v>0</v>
      </c>
      <c r="H40" s="21">
        <v>0</v>
      </c>
      <c r="I40" s="21">
        <v>0</v>
      </c>
      <c r="J40" s="27"/>
    </row>
    <row r="41" spans="1:12" ht="15.75">
      <c r="A41" s="2" t="s">
        <v>91</v>
      </c>
      <c r="B41" s="31">
        <f aca="true" t="shared" si="15" ref="B41:J41">+B42+B45+B51</f>
        <v>-123335.72</v>
      </c>
      <c r="C41" s="31">
        <f t="shared" si="15"/>
        <v>-116875.63</v>
      </c>
      <c r="D41" s="31">
        <f t="shared" si="15"/>
        <v>-126146.18</v>
      </c>
      <c r="E41" s="31">
        <f t="shared" si="15"/>
        <v>-154312.46</v>
      </c>
      <c r="F41" s="31">
        <f t="shared" si="15"/>
        <v>-114078</v>
      </c>
      <c r="G41" s="31">
        <f t="shared" si="15"/>
        <v>-166993.84</v>
      </c>
      <c r="H41" s="31">
        <f t="shared" si="15"/>
        <v>-79245.08</v>
      </c>
      <c r="I41" s="31">
        <f t="shared" si="15"/>
        <v>-72291.86</v>
      </c>
      <c r="J41" s="31">
        <f t="shared" si="15"/>
        <v>-953278.77</v>
      </c>
      <c r="L41" s="43"/>
    </row>
    <row r="42" spans="1:12" ht="15.75">
      <c r="A42" s="17" t="s">
        <v>44</v>
      </c>
      <c r="B42" s="32">
        <f>B43+B44</f>
        <v>-108450</v>
      </c>
      <c r="C42" s="32">
        <f aca="true" t="shared" si="16" ref="C42:I42">C43+C44</f>
        <v>-100833</v>
      </c>
      <c r="D42" s="32">
        <f t="shared" si="16"/>
        <v>-117618</v>
      </c>
      <c r="E42" s="32">
        <f t="shared" si="16"/>
        <v>-136752</v>
      </c>
      <c r="F42" s="32">
        <f t="shared" si="16"/>
        <v>-109326</v>
      </c>
      <c r="G42" s="32">
        <f t="shared" si="16"/>
        <v>-137697</v>
      </c>
      <c r="H42" s="32">
        <f t="shared" si="16"/>
        <v>-60432</v>
      </c>
      <c r="I42" s="32">
        <f t="shared" si="16"/>
        <v>-66372</v>
      </c>
      <c r="J42" s="31">
        <f t="shared" si="11"/>
        <v>-837480</v>
      </c>
      <c r="L42" s="43"/>
    </row>
    <row r="43" spans="1:12" ht="15.75">
      <c r="A43" s="13" t="s">
        <v>69</v>
      </c>
      <c r="B43" s="20">
        <f aca="true" t="shared" si="17" ref="B43:I43">ROUND(-B9*$D$3,2)</f>
        <v>-108450</v>
      </c>
      <c r="C43" s="20">
        <f t="shared" si="17"/>
        <v>-100833</v>
      </c>
      <c r="D43" s="20">
        <f t="shared" si="17"/>
        <v>-119754</v>
      </c>
      <c r="E43" s="20">
        <f t="shared" si="17"/>
        <v>-136752</v>
      </c>
      <c r="F43" s="20">
        <f t="shared" si="17"/>
        <v>-110475</v>
      </c>
      <c r="G43" s="20">
        <f t="shared" si="17"/>
        <v>-138765</v>
      </c>
      <c r="H43" s="20">
        <f t="shared" si="17"/>
        <v>-62661</v>
      </c>
      <c r="I43" s="20">
        <f t="shared" si="17"/>
        <v>-66372</v>
      </c>
      <c r="J43" s="57">
        <f t="shared" si="11"/>
        <v>-844062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2136</v>
      </c>
      <c r="E44" s="20">
        <f t="shared" si="18"/>
        <v>0</v>
      </c>
      <c r="F44" s="20">
        <f t="shared" si="18"/>
        <v>1149</v>
      </c>
      <c r="G44" s="20">
        <f t="shared" si="18"/>
        <v>1068</v>
      </c>
      <c r="H44" s="20">
        <f t="shared" si="18"/>
        <v>2229</v>
      </c>
      <c r="I44" s="20">
        <f t="shared" si="18"/>
        <v>0</v>
      </c>
      <c r="J44" s="57">
        <f>SUM(B44:I44)</f>
        <v>6582</v>
      </c>
      <c r="L44" s="43"/>
    </row>
    <row r="45" spans="1:12" ht="15.75">
      <c r="A45" s="17" t="s">
        <v>45</v>
      </c>
      <c r="B45" s="32">
        <f aca="true" t="shared" si="19" ref="B45:J45">SUM(B46:B50)</f>
        <v>-14885.72</v>
      </c>
      <c r="C45" s="32">
        <f t="shared" si="19"/>
        <v>-16042.63</v>
      </c>
      <c r="D45" s="32">
        <f t="shared" si="19"/>
        <v>-8528.18</v>
      </c>
      <c r="E45" s="32">
        <f t="shared" si="19"/>
        <v>-17560.46</v>
      </c>
      <c r="F45" s="32">
        <f t="shared" si="19"/>
        <v>-4752</v>
      </c>
      <c r="G45" s="32">
        <f t="shared" si="19"/>
        <v>-29296.84</v>
      </c>
      <c r="H45" s="32">
        <f t="shared" si="19"/>
        <v>-18813.08</v>
      </c>
      <c r="I45" s="32">
        <f t="shared" si="19"/>
        <v>-5919.86</v>
      </c>
      <c r="J45" s="32">
        <f t="shared" si="19"/>
        <v>-115798.77</v>
      </c>
      <c r="L45" s="50"/>
    </row>
    <row r="46" spans="1:10" ht="15.75">
      <c r="A46" s="13" t="s">
        <v>62</v>
      </c>
      <c r="B46" s="27">
        <v>-14885.72</v>
      </c>
      <c r="C46" s="27">
        <v>-16042.63</v>
      </c>
      <c r="D46" s="27">
        <v>-8528.18</v>
      </c>
      <c r="E46" s="27">
        <v>-17560.46</v>
      </c>
      <c r="F46" s="27">
        <v>-4752</v>
      </c>
      <c r="G46" s="27">
        <v>-29296.84</v>
      </c>
      <c r="H46" s="27">
        <v>-18813.08</v>
      </c>
      <c r="I46" s="27">
        <v>-5919.86</v>
      </c>
      <c r="J46" s="27">
        <f t="shared" si="11"/>
        <v>-115798.77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609927.4500000001</v>
      </c>
      <c r="C53" s="35">
        <f t="shared" si="20"/>
        <v>408066.13</v>
      </c>
      <c r="D53" s="35">
        <f t="shared" si="20"/>
        <v>698703.1399999999</v>
      </c>
      <c r="E53" s="35">
        <f t="shared" si="20"/>
        <v>873974.1000000001</v>
      </c>
      <c r="F53" s="35">
        <f t="shared" si="20"/>
        <v>487530.87</v>
      </c>
      <c r="G53" s="35">
        <f t="shared" si="20"/>
        <v>888689.4400000001</v>
      </c>
      <c r="H53" s="35">
        <f t="shared" si="20"/>
        <v>526703.5</v>
      </c>
      <c r="I53" s="35">
        <f t="shared" si="20"/>
        <v>369423.57</v>
      </c>
      <c r="J53" s="35">
        <f>SUM(B53:I53)</f>
        <v>4863018.200000001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4863018.16</v>
      </c>
      <c r="L56" s="43"/>
    </row>
    <row r="57" spans="1:10" ht="17.25" customHeight="1">
      <c r="A57" s="17" t="s">
        <v>48</v>
      </c>
      <c r="B57" s="45">
        <v>110650.82</v>
      </c>
      <c r="C57" s="45">
        <v>100364.99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211015.81</v>
      </c>
    </row>
    <row r="58" spans="1:10" ht="17.25" customHeight="1">
      <c r="A58" s="17" t="s">
        <v>54</v>
      </c>
      <c r="B58" s="45">
        <v>394811</v>
      </c>
      <c r="C58" s="45">
        <v>268278.83</v>
      </c>
      <c r="D58" s="44">
        <v>0</v>
      </c>
      <c r="E58" s="45">
        <v>277291.57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940381.4000000001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193591.69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193591.69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217207.14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217207.14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60054.87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60054.87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48079.18</v>
      </c>
      <c r="E62" s="44">
        <v>0</v>
      </c>
      <c r="F62" s="45">
        <v>77663.65</v>
      </c>
      <c r="G62" s="44">
        <v>0</v>
      </c>
      <c r="H62" s="44">
        <v>0</v>
      </c>
      <c r="I62" s="44">
        <v>0</v>
      </c>
      <c r="J62" s="35">
        <f t="shared" si="21"/>
        <v>125742.82999999999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227798.17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227798.17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127495.39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127495.39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14012.8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14012.8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320955.96</v>
      </c>
      <c r="G66" s="44">
        <v>0</v>
      </c>
      <c r="H66" s="44">
        <v>0</v>
      </c>
      <c r="I66" s="44">
        <v>0</v>
      </c>
      <c r="J66" s="35">
        <f t="shared" si="21"/>
        <v>320955.96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388280.21</v>
      </c>
      <c r="H67" s="45">
        <v>409058.07</v>
      </c>
      <c r="I67" s="44">
        <v>0</v>
      </c>
      <c r="J67" s="32">
        <f t="shared" si="21"/>
        <v>797338.28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332615.63</v>
      </c>
      <c r="H68" s="44">
        <v>0</v>
      </c>
      <c r="I68" s="44">
        <v>0</v>
      </c>
      <c r="J68" s="35">
        <f t="shared" si="21"/>
        <v>332615.63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125435.47</v>
      </c>
      <c r="J69" s="32">
        <f t="shared" si="21"/>
        <v>125435.47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178414.98</v>
      </c>
      <c r="J70" s="35">
        <f t="shared" si="21"/>
        <v>178414.98</v>
      </c>
    </row>
    <row r="71" spans="1:10" ht="17.25" customHeight="1">
      <c r="A71" s="41" t="s">
        <v>67</v>
      </c>
      <c r="B71" s="39">
        <v>104465.63</v>
      </c>
      <c r="C71" s="39">
        <v>39422.31</v>
      </c>
      <c r="D71" s="39">
        <v>179770.25</v>
      </c>
      <c r="E71" s="39">
        <v>227376.17</v>
      </c>
      <c r="F71" s="39">
        <v>88911.26</v>
      </c>
      <c r="G71" s="39">
        <v>167793.58</v>
      </c>
      <c r="H71" s="39">
        <v>117645.42</v>
      </c>
      <c r="I71" s="39">
        <v>65573.12</v>
      </c>
      <c r="J71" s="39">
        <f>SUM(B71:I71)</f>
        <v>990957.74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/>
      <c r="C74" s="44"/>
      <c r="D74" s="44"/>
      <c r="E74" s="44"/>
      <c r="F74" s="44"/>
      <c r="G74" s="44"/>
      <c r="H74" s="44"/>
      <c r="I74" s="44"/>
      <c r="J74" s="35"/>
    </row>
    <row r="75" spans="1:10" ht="15.75">
      <c r="A75" s="17" t="s">
        <v>75</v>
      </c>
      <c r="B75" s="55">
        <v>1.6105012960615717</v>
      </c>
      <c r="C75" s="55">
        <v>1.561416115185119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1.4938207748246315</v>
      </c>
      <c r="C76" s="55">
        <v>1.4423896578447855</v>
      </c>
      <c r="D76" s="55"/>
      <c r="E76" s="55">
        <v>1.531847917324183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1.4126759613120574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1.4842624726867133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1.7987663632423059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1.6718224777506498</v>
      </c>
      <c r="E80" s="55">
        <v>0</v>
      </c>
      <c r="F80" s="55">
        <v>1.5024669689029377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1.479027133957306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1.4765042859804958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1.4632390010776368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1.4472886816646666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1.4754661776507736</v>
      </c>
      <c r="H85" s="55">
        <v>1.6844725429910543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1.6166331080658718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1.855133680847486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1.922858445581428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2014-01-14T14:19:35Z</dcterms:modified>
  <cp:category/>
  <cp:version/>
  <cp:contentType/>
  <cp:contentStatus/>
</cp:coreProperties>
</file>