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<sst xmlns="http://schemas.openxmlformats.org/spreadsheetml/2006/main" count="94" uniqueCount="94">
  <si>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</si>
  <si>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</si>
  <si>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</si>
  <si>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</si>
  <si>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</si>
  <si>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</si>
  <si>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</si>
  <si>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</si>
  <si>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</si>
  <si>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</si>
  <si>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</si>
  <si>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</si>
  <si>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</si>
  <si>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</si>
  <si>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</si>
  <si>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</si>
  <si>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</si>
  <si>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</si>
  <si>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</si>
  <si>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</si>
  <si>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</si>
  <si>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</si>
  <si>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</si>
  <si>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</si>
  <si>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</si>
  <si>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</si>
  <si>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</si>
  <si>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</si>
  <si>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</si>
  <si>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</si>
  <si>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</si>
  <si>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</si>
  <si>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</si>
  <si>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</si>
  <si>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</si>
  <si>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</si>
  <si>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</si>
  <si>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</si>
  <si>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</si>
  <si>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</si>
  <si>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</si>
  <si>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</si>
  <si>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</si>
  <si>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</si>
  <si>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</si>
  <si>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</si>
  <si>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</si>
  <si>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</si>
  <si>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</si>
  <si>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</si>
  <si>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</si>
  <si>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</si>
  <si>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</si>
  <si>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</si>
  <si>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</si>
  <si>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</si>
  <si>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</si>
  <si>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</si>
  <si>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</si>
  <si>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</si>
  <si>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</si>
  <si>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</si>
  <si>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</si>
  <si>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</si>
  <si>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</si>
  <si>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</si>
  <si>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</si>
  <si>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</si>
  <si>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</si>
  <si>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</si>
  <si>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</si>
  <si>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</si>
  <si>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</si>
  <si>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</si>
  <si>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</si>
  <si>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</si>
  <si>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</si>
  <si>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</si>
  <si>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</si>
  <si>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</si>
  <si>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</si>
  <si>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</si>
  <si>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</si>
  <si>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</si>
  <si>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</si>
  <si>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</si>
  <si>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</si>
  <si>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</si>
  <si>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</si>
  <si>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</si>
  <si>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</si>
  <si>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</si>
  <si>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</si>
  <si>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07/01/14 - VENCIMENTO 14/01/14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</si>
</sst>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F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7" sqref="F9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475325</v>
      </c>
      <c r="C7" s="10">
        <f aca="true" t="shared" si="0" ref="C7:I7">C8+C16+C20</f>
        <v>352087</v>
      </c>
      <c r="D7" s="10">
        <f t="shared" si="0"/>
        <v>534977</v>
      </c>
      <c r="E7" s="10">
        <f t="shared" si="0"/>
        <v>667444</v>
      </c>
      <c r="F7" s="10">
        <f t="shared" si="0"/>
        <v>411049</v>
      </c>
      <c r="G7" s="10">
        <f t="shared" si="0"/>
        <v>678205</v>
      </c>
      <c r="H7" s="10">
        <f t="shared" si="0"/>
        <v>355882</v>
      </c>
      <c r="I7" s="10">
        <f t="shared" si="0"/>
        <v>232176</v>
      </c>
      <c r="J7" s="10">
        <f>+J8+J16+J20</f>
        <v>3707145</v>
      </c>
      <c r="L7" s="42"/>
    </row>
    <row r="8" spans="1:10" ht="15.75">
      <c r="A8" s="11" t="s">
        <v>22</v>
      </c>
      <c r="B8" s="12">
        <f>+B9+B12</f>
        <v>258021</v>
      </c>
      <c r="C8" s="12">
        <f>+C9+C12</f>
        <v>203230</v>
      </c>
      <c r="D8" s="12">
        <f aca="true" t="shared" si="1" ref="D8:I8">+D9+D12</f>
        <v>334383</v>
      </c>
      <c r="E8" s="12">
        <f t="shared" si="1"/>
        <v>385989</v>
      </c>
      <c r="F8" s="12">
        <f t="shared" si="1"/>
        <v>229521</v>
      </c>
      <c r="G8" s="12">
        <f t="shared" si="1"/>
        <v>387424</v>
      </c>
      <c r="H8" s="12">
        <f t="shared" si="1"/>
        <v>187434</v>
      </c>
      <c r="I8" s="12">
        <f t="shared" si="1"/>
        <v>137923</v>
      </c>
      <c r="J8" s="12">
        <f>SUM(B8:I8)</f>
        <v>2123925</v>
      </c>
    </row>
    <row r="9" spans="1:10" ht="15.75">
      <c r="A9" s="13" t="s">
        <v>23</v>
      </c>
      <c r="B9" s="14">
        <v>35507</v>
      </c>
      <c r="C9" s="14">
        <v>33331</v>
      </c>
      <c r="D9" s="14">
        <v>38901</v>
      </c>
      <c r="E9" s="14">
        <v>43923</v>
      </c>
      <c r="F9" s="14">
        <v>36556</v>
      </c>
      <c r="G9" s="14">
        <v>46348</v>
      </c>
      <c r="H9" s="14">
        <v>20814</v>
      </c>
      <c r="I9" s="14">
        <v>21798</v>
      </c>
      <c r="J9" s="12">
        <f aca="true" t="shared" si="2" ref="J9:J15">SUM(B9:I9)</f>
        <v>277178</v>
      </c>
    </row>
    <row r="10" spans="1:10" ht="15.75">
      <c r="A10" s="15" t="s">
        <v>24</v>
      </c>
      <c r="B10" s="14">
        <f>+B9-B11</f>
        <v>35507</v>
      </c>
      <c r="C10" s="14">
        <f aca="true" t="shared" si="3" ref="C10:I10">+C9-C11</f>
        <v>33331</v>
      </c>
      <c r="D10" s="14">
        <f t="shared" si="3"/>
        <v>38901</v>
      </c>
      <c r="E10" s="14">
        <f t="shared" si="3"/>
        <v>43923</v>
      </c>
      <c r="F10" s="14">
        <f t="shared" si="3"/>
        <v>36556</v>
      </c>
      <c r="G10" s="14">
        <f t="shared" si="3"/>
        <v>46348</v>
      </c>
      <c r="H10" s="14">
        <f t="shared" si="3"/>
        <v>20814</v>
      </c>
      <c r="I10" s="14">
        <f t="shared" si="3"/>
        <v>21798</v>
      </c>
      <c r="J10" s="12">
        <f t="shared" si="2"/>
        <v>277178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222514</v>
      </c>
      <c r="C12" s="14">
        <f aca="true" t="shared" si="4" ref="C12:I12">C13+C14+C15</f>
        <v>169899</v>
      </c>
      <c r="D12" s="14">
        <f t="shared" si="4"/>
        <v>295482</v>
      </c>
      <c r="E12" s="14">
        <f t="shared" si="4"/>
        <v>342066</v>
      </c>
      <c r="F12" s="14">
        <f t="shared" si="4"/>
        <v>192965</v>
      </c>
      <c r="G12" s="14">
        <f t="shared" si="4"/>
        <v>341076</v>
      </c>
      <c r="H12" s="14">
        <f t="shared" si="4"/>
        <v>166620</v>
      </c>
      <c r="I12" s="14">
        <f t="shared" si="4"/>
        <v>116125</v>
      </c>
      <c r="J12" s="12">
        <f t="shared" si="2"/>
        <v>1846747</v>
      </c>
    </row>
    <row r="13" spans="1:10" ht="15.75">
      <c r="A13" s="15" t="s">
        <v>27</v>
      </c>
      <c r="B13" s="14">
        <v>107216</v>
      </c>
      <c r="C13" s="14">
        <v>85179</v>
      </c>
      <c r="D13" s="14">
        <v>142756</v>
      </c>
      <c r="E13" s="14">
        <v>169028</v>
      </c>
      <c r="F13" s="14">
        <v>98838</v>
      </c>
      <c r="G13" s="14">
        <v>171261</v>
      </c>
      <c r="H13" s="14">
        <v>82514</v>
      </c>
      <c r="I13" s="14">
        <v>55962</v>
      </c>
      <c r="J13" s="12">
        <f t="shared" si="2"/>
        <v>912754</v>
      </c>
    </row>
    <row r="14" spans="1:10" ht="15.75">
      <c r="A14" s="15" t="s">
        <v>28</v>
      </c>
      <c r="B14" s="14">
        <v>107061</v>
      </c>
      <c r="C14" s="14">
        <v>77897</v>
      </c>
      <c r="D14" s="14">
        <v>143046</v>
      </c>
      <c r="E14" s="14">
        <v>160665</v>
      </c>
      <c r="F14" s="14">
        <v>87203</v>
      </c>
      <c r="G14" s="14">
        <v>158148</v>
      </c>
      <c r="H14" s="14">
        <v>78295</v>
      </c>
      <c r="I14" s="14">
        <v>56709</v>
      </c>
      <c r="J14" s="12">
        <f t="shared" si="2"/>
        <v>869024</v>
      </c>
    </row>
    <row r="15" spans="1:10" ht="15.75">
      <c r="A15" s="15" t="s">
        <v>29</v>
      </c>
      <c r="B15" s="14">
        <v>8237</v>
      </c>
      <c r="C15" s="14">
        <v>6823</v>
      </c>
      <c r="D15" s="14">
        <v>9680</v>
      </c>
      <c r="E15" s="14">
        <v>12373</v>
      </c>
      <c r="F15" s="14">
        <v>6924</v>
      </c>
      <c r="G15" s="14">
        <v>11667</v>
      </c>
      <c r="H15" s="14">
        <v>5811</v>
      </c>
      <c r="I15" s="14">
        <v>3454</v>
      </c>
      <c r="J15" s="12">
        <f t="shared" si="2"/>
        <v>64969</v>
      </c>
    </row>
    <row r="16" spans="1:10" ht="15.75">
      <c r="A16" s="17" t="s">
        <v>30</v>
      </c>
      <c r="B16" s="18">
        <f>B17+B18+B19</f>
        <v>162010</v>
      </c>
      <c r="C16" s="18">
        <f aca="true" t="shared" si="5" ref="C16:I16">C17+C18+C19</f>
        <v>102952</v>
      </c>
      <c r="D16" s="18">
        <f t="shared" si="5"/>
        <v>129415</v>
      </c>
      <c r="E16" s="18">
        <f t="shared" si="5"/>
        <v>186024</v>
      </c>
      <c r="F16" s="18">
        <f t="shared" si="5"/>
        <v>127224</v>
      </c>
      <c r="G16" s="18">
        <f t="shared" si="5"/>
        <v>217757</v>
      </c>
      <c r="H16" s="18">
        <f t="shared" si="5"/>
        <v>135148</v>
      </c>
      <c r="I16" s="18">
        <f t="shared" si="5"/>
        <v>77819</v>
      </c>
      <c r="J16" s="12">
        <f aca="true" t="shared" si="6" ref="J16:J22">SUM(B16:I16)</f>
        <v>1138349</v>
      </c>
    </row>
    <row r="17" spans="1:10" ht="18.75" customHeight="1">
      <c r="A17" s="13" t="s">
        <v>31</v>
      </c>
      <c r="B17" s="14">
        <v>86223</v>
      </c>
      <c r="C17" s="14">
        <v>59555</v>
      </c>
      <c r="D17" s="14">
        <v>74235</v>
      </c>
      <c r="E17" s="14">
        <v>108195</v>
      </c>
      <c r="F17" s="14">
        <v>74358</v>
      </c>
      <c r="G17" s="14">
        <v>123501</v>
      </c>
      <c r="H17" s="14">
        <v>73857</v>
      </c>
      <c r="I17" s="14">
        <v>41855</v>
      </c>
      <c r="J17" s="12">
        <f t="shared" si="6"/>
        <v>641779</v>
      </c>
    </row>
    <row r="18" spans="1:10" ht="18.75" customHeight="1">
      <c r="A18" s="13" t="s">
        <v>32</v>
      </c>
      <c r="B18" s="14">
        <v>70189</v>
      </c>
      <c r="C18" s="14">
        <v>39696</v>
      </c>
      <c r="D18" s="14">
        <v>50836</v>
      </c>
      <c r="E18" s="14">
        <v>71467</v>
      </c>
      <c r="F18" s="14">
        <v>48930</v>
      </c>
      <c r="G18" s="14">
        <v>87376</v>
      </c>
      <c r="H18" s="14">
        <v>57211</v>
      </c>
      <c r="I18" s="14">
        <v>33867</v>
      </c>
      <c r="J18" s="12">
        <f t="shared" si="6"/>
        <v>459572</v>
      </c>
    </row>
    <row r="19" spans="1:10" ht="18.75" customHeight="1">
      <c r="A19" s="13" t="s">
        <v>33</v>
      </c>
      <c r="B19" s="14">
        <v>5598</v>
      </c>
      <c r="C19" s="14">
        <v>3701</v>
      </c>
      <c r="D19" s="14">
        <v>4344</v>
      </c>
      <c r="E19" s="14">
        <v>6362</v>
      </c>
      <c r="F19" s="14">
        <v>3936</v>
      </c>
      <c r="G19" s="14">
        <v>6880</v>
      </c>
      <c r="H19" s="14">
        <v>4080</v>
      </c>
      <c r="I19" s="14">
        <v>2097</v>
      </c>
      <c r="J19" s="12">
        <f t="shared" si="6"/>
        <v>36998</v>
      </c>
    </row>
    <row r="20" spans="1:10" ht="18.75" customHeight="1">
      <c r="A20" s="17" t="s">
        <v>34</v>
      </c>
      <c r="B20" s="14">
        <f>B21+B22</f>
        <v>55294</v>
      </c>
      <c r="C20" s="14">
        <f aca="true" t="shared" si="7" ref="C20:I20">C21+C22</f>
        <v>45905</v>
      </c>
      <c r="D20" s="14">
        <f t="shared" si="7"/>
        <v>71179</v>
      </c>
      <c r="E20" s="14">
        <f t="shared" si="7"/>
        <v>95431</v>
      </c>
      <c r="F20" s="14">
        <f t="shared" si="7"/>
        <v>54304</v>
      </c>
      <c r="G20" s="14">
        <f t="shared" si="7"/>
        <v>73024</v>
      </c>
      <c r="H20" s="14">
        <f t="shared" si="7"/>
        <v>33300</v>
      </c>
      <c r="I20" s="14">
        <f t="shared" si="7"/>
        <v>16434</v>
      </c>
      <c r="J20" s="12">
        <f t="shared" si="6"/>
        <v>444871</v>
      </c>
    </row>
    <row r="21" spans="1:10" ht="18.75" customHeight="1">
      <c r="A21" s="13" t="s">
        <v>35</v>
      </c>
      <c r="B21" s="14">
        <v>35388</v>
      </c>
      <c r="C21" s="14">
        <v>29379</v>
      </c>
      <c r="D21" s="14">
        <v>45555</v>
      </c>
      <c r="E21" s="14">
        <v>61076</v>
      </c>
      <c r="F21" s="14">
        <v>34755</v>
      </c>
      <c r="G21" s="14">
        <v>46735</v>
      </c>
      <c r="H21" s="14">
        <v>21312</v>
      </c>
      <c r="I21" s="14">
        <v>10518</v>
      </c>
      <c r="J21" s="12">
        <f t="shared" si="6"/>
        <v>284718</v>
      </c>
    </row>
    <row r="22" spans="1:10" ht="18.75" customHeight="1">
      <c r="A22" s="13" t="s">
        <v>36</v>
      </c>
      <c r="B22" s="14">
        <v>19906</v>
      </c>
      <c r="C22" s="14">
        <v>16526</v>
      </c>
      <c r="D22" s="14">
        <v>25624</v>
      </c>
      <c r="E22" s="14">
        <v>34355</v>
      </c>
      <c r="F22" s="14">
        <v>19549</v>
      </c>
      <c r="G22" s="14">
        <v>26289</v>
      </c>
      <c r="H22" s="14">
        <v>11988</v>
      </c>
      <c r="I22" s="14">
        <v>5916</v>
      </c>
      <c r="J22" s="12">
        <f t="shared" si="6"/>
        <v>160153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0.9687073425550939</v>
      </c>
      <c r="C28" s="23">
        <f aca="true" t="shared" si="8" ref="C28:I28">(((+C$8+C$16)*C$25)+(C$20*C$26))/C$7</f>
        <v>0.9573363395978836</v>
      </c>
      <c r="D28" s="23">
        <f t="shared" si="8"/>
        <v>0.9706623471663267</v>
      </c>
      <c r="E28" s="23">
        <f t="shared" si="8"/>
        <v>0.966328260498259</v>
      </c>
      <c r="F28" s="23">
        <f t="shared" si="8"/>
        <v>0.9631146729465343</v>
      </c>
      <c r="G28" s="23">
        <f t="shared" si="8"/>
        <v>0.9686673144550688</v>
      </c>
      <c r="H28" s="23">
        <f t="shared" si="8"/>
        <v>0.9282879145334689</v>
      </c>
      <c r="I28" s="23">
        <f t="shared" si="8"/>
        <v>0.9877517547033285</v>
      </c>
      <c r="J28" s="21"/>
    </row>
    <row r="29" spans="1:10" ht="12" customHeight="1">
      <c r="A29" s="17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1.5154457666931889</v>
      </c>
      <c r="C31" s="26">
        <f aca="true" t="shared" si="9" ref="C31:I31">C28*C30</f>
        <v>1.4725747575694645</v>
      </c>
      <c r="D31" s="26">
        <f t="shared" si="9"/>
        <v>1.5084092874964719</v>
      </c>
      <c r="E31" s="26">
        <f t="shared" si="9"/>
        <v>1.5009010542058958</v>
      </c>
      <c r="F31" s="26">
        <f t="shared" si="9"/>
        <v>1.4558441396259814</v>
      </c>
      <c r="G31" s="26">
        <f t="shared" si="9"/>
        <v>1.534756493022611</v>
      </c>
      <c r="H31" s="26">
        <f t="shared" si="9"/>
        <v>1.6853995376269664</v>
      </c>
      <c r="I31" s="26">
        <f t="shared" si="9"/>
        <v>1.8969772449077427</v>
      </c>
      <c r="J31" s="27"/>
    </row>
    <row r="32" spans="1:10" ht="12" customHeight="1">
      <c r="A32" s="17"/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720329.26</v>
      </c>
      <c r="C37" s="29">
        <f aca="true" t="shared" si="12" ref="C37:I37">+C38+C39</f>
        <v>518474.43</v>
      </c>
      <c r="D37" s="29">
        <f t="shared" si="12"/>
        <v>806964.28</v>
      </c>
      <c r="E37" s="29">
        <f t="shared" si="12"/>
        <v>1001767.4</v>
      </c>
      <c r="F37" s="29">
        <f t="shared" si="12"/>
        <v>598423.28</v>
      </c>
      <c r="G37" s="29">
        <f t="shared" si="12"/>
        <v>1040879.53</v>
      </c>
      <c r="H37" s="29">
        <f t="shared" si="12"/>
        <v>599803.36</v>
      </c>
      <c r="I37" s="29">
        <f t="shared" si="12"/>
        <v>440432.59</v>
      </c>
      <c r="J37" s="29">
        <f t="shared" si="11"/>
        <v>5727074.130000001</v>
      </c>
      <c r="L37" s="43"/>
      <c r="M37" s="43"/>
    </row>
    <row r="38" spans="1:10" ht="15.75">
      <c r="A38" s="17" t="s">
        <v>74</v>
      </c>
      <c r="B38" s="30">
        <f>ROUND(+B7*B31,2)</f>
        <v>720329.26</v>
      </c>
      <c r="C38" s="30">
        <f aca="true" t="shared" si="13" ref="C38:I38">ROUND(+C7*C31,2)</f>
        <v>518474.43</v>
      </c>
      <c r="D38" s="30">
        <f t="shared" si="13"/>
        <v>806964.28</v>
      </c>
      <c r="E38" s="30">
        <f t="shared" si="13"/>
        <v>1001767.4</v>
      </c>
      <c r="F38" s="30">
        <f t="shared" si="13"/>
        <v>598423.28</v>
      </c>
      <c r="G38" s="30">
        <f t="shared" si="13"/>
        <v>1040879.53</v>
      </c>
      <c r="H38" s="30">
        <f t="shared" si="13"/>
        <v>599803.36</v>
      </c>
      <c r="I38" s="30">
        <f t="shared" si="13"/>
        <v>440432.59</v>
      </c>
      <c r="J38" s="30">
        <f>SUM(B38:I38)</f>
        <v>5727074.130000001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-121406.72</v>
      </c>
      <c r="C41" s="31">
        <f t="shared" si="15"/>
        <v>-116035.63</v>
      </c>
      <c r="D41" s="31">
        <f t="shared" si="15"/>
        <v>-125231.18</v>
      </c>
      <c r="E41" s="31">
        <f t="shared" si="15"/>
        <v>-149329.46</v>
      </c>
      <c r="F41" s="31">
        <f t="shared" si="15"/>
        <v>-114420</v>
      </c>
      <c r="G41" s="31">
        <f t="shared" si="15"/>
        <v>-168340.84</v>
      </c>
      <c r="H41" s="31">
        <f t="shared" si="15"/>
        <v>-81255.08</v>
      </c>
      <c r="I41" s="31">
        <f t="shared" si="15"/>
        <v>-71313.86</v>
      </c>
      <c r="J41" s="31">
        <f t="shared" si="15"/>
        <v>-947332.77</v>
      </c>
      <c r="L41" s="43"/>
    </row>
    <row r="42" spans="1:12" ht="15.75">
      <c r="A42" s="17" t="s">
        <v>44</v>
      </c>
      <c r="B42" s="32">
        <f>B43+B44</f>
        <v>-106521</v>
      </c>
      <c r="C42" s="32">
        <f aca="true" t="shared" si="16" ref="C42:I42">C43+C44</f>
        <v>-99993</v>
      </c>
      <c r="D42" s="32">
        <f t="shared" si="16"/>
        <v>-116703</v>
      </c>
      <c r="E42" s="32">
        <f t="shared" si="16"/>
        <v>-131769</v>
      </c>
      <c r="F42" s="32">
        <f t="shared" si="16"/>
        <v>-109668</v>
      </c>
      <c r="G42" s="32">
        <f t="shared" si="16"/>
        <v>-139044</v>
      </c>
      <c r="H42" s="32">
        <f t="shared" si="16"/>
        <v>-62442</v>
      </c>
      <c r="I42" s="32">
        <f t="shared" si="16"/>
        <v>-65394</v>
      </c>
      <c r="J42" s="31">
        <f t="shared" si="11"/>
        <v>-831534</v>
      </c>
      <c r="L42" s="43"/>
    </row>
    <row r="43" spans="1:12" ht="15.75">
      <c r="A43" s="13" t="s">
        <v>69</v>
      </c>
      <c r="B43" s="20">
        <f aca="true" t="shared" si="17" ref="B43:I43">ROUND(-B9*$D$3,2)</f>
        <v>-106521</v>
      </c>
      <c r="C43" s="20">
        <f t="shared" si="17"/>
        <v>-99993</v>
      </c>
      <c r="D43" s="20">
        <f t="shared" si="17"/>
        <v>-116703</v>
      </c>
      <c r="E43" s="20">
        <f t="shared" si="17"/>
        <v>-131769</v>
      </c>
      <c r="F43" s="20">
        <f t="shared" si="17"/>
        <v>-109668</v>
      </c>
      <c r="G43" s="20">
        <f t="shared" si="17"/>
        <v>-139044</v>
      </c>
      <c r="H43" s="20">
        <f t="shared" si="17"/>
        <v>-62442</v>
      </c>
      <c r="I43" s="20">
        <f t="shared" si="17"/>
        <v>-65394</v>
      </c>
      <c r="J43" s="57">
        <f t="shared" si="11"/>
        <v>-831534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-14885.72</v>
      </c>
      <c r="C45" s="32">
        <f t="shared" si="19"/>
        <v>-16042.63</v>
      </c>
      <c r="D45" s="32">
        <f t="shared" si="19"/>
        <v>-8528.18</v>
      </c>
      <c r="E45" s="32">
        <f t="shared" si="19"/>
        <v>-17560.46</v>
      </c>
      <c r="F45" s="32">
        <f t="shared" si="19"/>
        <v>-4752</v>
      </c>
      <c r="G45" s="32">
        <f t="shared" si="19"/>
        <v>-29296.84</v>
      </c>
      <c r="H45" s="32">
        <f t="shared" si="19"/>
        <v>-18813.08</v>
      </c>
      <c r="I45" s="32">
        <f t="shared" si="19"/>
        <v>-5919.86</v>
      </c>
      <c r="J45" s="32">
        <f t="shared" si="19"/>
        <v>-115798.77</v>
      </c>
      <c r="L45" s="50"/>
    </row>
    <row r="46" spans="1:10" ht="15.75">
      <c r="A46" s="13" t="s">
        <v>62</v>
      </c>
      <c r="B46" s="27">
        <v>-14885.72</v>
      </c>
      <c r="C46" s="27">
        <v>-16042.63</v>
      </c>
      <c r="D46" s="27">
        <v>-8528.18</v>
      </c>
      <c r="E46" s="27">
        <v>-17560.46</v>
      </c>
      <c r="F46" s="27">
        <v>-4752</v>
      </c>
      <c r="G46" s="27">
        <v>-29296.84</v>
      </c>
      <c r="H46" s="27">
        <v>-18813.08</v>
      </c>
      <c r="I46" s="27">
        <v>-5919.86</v>
      </c>
      <c r="J46" s="27">
        <f t="shared" si="11"/>
        <v>-115798.77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598922.54</v>
      </c>
      <c r="C53" s="35">
        <f t="shared" si="20"/>
        <v>402438.8</v>
      </c>
      <c r="D53" s="35">
        <f t="shared" si="20"/>
        <v>681733.1000000001</v>
      </c>
      <c r="E53" s="35">
        <f t="shared" si="20"/>
        <v>852437.9400000001</v>
      </c>
      <c r="F53" s="35">
        <f t="shared" si="20"/>
        <v>484003.28</v>
      </c>
      <c r="G53" s="35">
        <f t="shared" si="20"/>
        <v>872538.6900000001</v>
      </c>
      <c r="H53" s="35">
        <f t="shared" si="20"/>
        <v>518548.27999999997</v>
      </c>
      <c r="I53" s="35">
        <f t="shared" si="20"/>
        <v>369118.73000000004</v>
      </c>
      <c r="J53" s="35">
        <f>SUM(B53:I53)</f>
        <v>4779741.36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4779741.34</v>
      </c>
      <c r="L56" s="43"/>
    </row>
    <row r="57" spans="1:10" ht="17.25" customHeight="1">
      <c r="A57" s="17" t="s">
        <v>48</v>
      </c>
      <c r="B57" s="45">
        <v>105912.04</v>
      </c>
      <c r="C57" s="45">
        <v>98746.18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204658.21999999997</v>
      </c>
    </row>
    <row r="58" spans="1:10" ht="17.25" customHeight="1">
      <c r="A58" s="17" t="s">
        <v>54</v>
      </c>
      <c r="B58" s="45">
        <v>388544.87</v>
      </c>
      <c r="C58" s="45">
        <v>264270.31</v>
      </c>
      <c r="D58" s="44">
        <v>0</v>
      </c>
      <c r="E58" s="45">
        <v>268209.77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921024.95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184883.3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184883.3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211755.24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211755.24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58839.92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58839.92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46484.39</v>
      </c>
      <c r="E62" s="44">
        <v>0</v>
      </c>
      <c r="F62" s="45">
        <v>76213.42</v>
      </c>
      <c r="G62" s="44">
        <v>0</v>
      </c>
      <c r="H62" s="44">
        <v>0</v>
      </c>
      <c r="I62" s="44">
        <v>0</v>
      </c>
      <c r="J62" s="35">
        <f t="shared" si="21"/>
        <v>122697.81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220394.7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220394.7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124792.71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124792.71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11664.6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11664.6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318878.59</v>
      </c>
      <c r="G66" s="44">
        <v>0</v>
      </c>
      <c r="H66" s="44">
        <v>0</v>
      </c>
      <c r="I66" s="44">
        <v>0</v>
      </c>
      <c r="J66" s="35">
        <f t="shared" si="21"/>
        <v>318878.59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376847.04</v>
      </c>
      <c r="H67" s="45">
        <v>400902.86</v>
      </c>
      <c r="I67" s="44">
        <v>0</v>
      </c>
      <c r="J67" s="32">
        <f t="shared" si="21"/>
        <v>777749.8999999999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327898.06</v>
      </c>
      <c r="H68" s="44">
        <v>0</v>
      </c>
      <c r="I68" s="44">
        <v>0</v>
      </c>
      <c r="J68" s="35">
        <f t="shared" si="21"/>
        <v>327898.06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125481.1</v>
      </c>
      <c r="J69" s="32">
        <f t="shared" si="21"/>
        <v>125481.1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178064.5</v>
      </c>
      <c r="J70" s="35">
        <f t="shared" si="21"/>
        <v>178064.5</v>
      </c>
    </row>
    <row r="71" spans="1:10" ht="17.25" customHeight="1">
      <c r="A71" s="41" t="s">
        <v>67</v>
      </c>
      <c r="B71" s="39">
        <v>104465.63</v>
      </c>
      <c r="C71" s="39">
        <v>39422.31</v>
      </c>
      <c r="D71" s="39">
        <v>179770.25</v>
      </c>
      <c r="E71" s="39">
        <v>227376.17</v>
      </c>
      <c r="F71" s="39">
        <v>88911.26</v>
      </c>
      <c r="G71" s="39">
        <v>167793.58</v>
      </c>
      <c r="H71" s="39">
        <v>117645.42</v>
      </c>
      <c r="I71" s="39">
        <v>65573.12</v>
      </c>
      <c r="J71" s="39">
        <f>SUM(B71:I71)</f>
        <v>990957.74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1.6141454593200917</v>
      </c>
      <c r="C75" s="55">
        <v>1.5617779664855074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1.4943279385211048</v>
      </c>
      <c r="C76" s="55">
        <v>1.4427058729863858</v>
      </c>
      <c r="D76" s="55"/>
      <c r="E76" s="55">
        <v>1.531852071802698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1.413106928366467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1.483820220025066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1.7942085748069427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1.670869971936389</v>
      </c>
      <c r="E80" s="55">
        <v>0</v>
      </c>
      <c r="F80" s="55">
        <v>1.5018728734921127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1.478871238794686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1.4762692900320018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1.4631177035427303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1.4462129952959935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1.4757139510963104</v>
      </c>
      <c r="H85" s="55">
        <v>1.6853995425450008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1.616002354317826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1.855195343948475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1.9231543882755142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2014-01-13T15:59:13Z</dcterms:modified>
  <cp:category/>
  <cp:version/>
  <cp:contentType/>
  <cp:contentStatus/>
</cp:coreProperties>
</file>