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<sst xmlns="http://schemas.openxmlformats.org/spreadsheetml/2006/main" count="94" uniqueCount="94">
  <si>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</si>
  <si>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</si>
  <si>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</si>
  <si>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</si>
  <si>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</si>
  <si>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</si>
  <si>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</si>
  <si>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</si>
  <si>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</si>
  <si>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</si>
  <si>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</si>
  <si>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</si>
  <si>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</si>
  <si>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</si>
  <si>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</si>
  <si>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</si>
  <si>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</si>
  <si>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</si>
  <si>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</si>
  <si>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</si>
  <si>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</si>
  <si>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</si>
  <si>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</si>
  <si>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</si>
  <si>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</si>
  <si>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</si>
  <si>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</si>
  <si>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</si>
  <si>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</si>
  <si>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</si>
  <si>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</si>
  <si>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</si>
  <si>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</si>
  <si>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</si>
  <si>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</si>
  <si>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</si>
  <si>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</si>
  <si>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</si>
  <si>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</si>
  <si>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</si>
  <si>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</si>
  <si>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</si>
  <si>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</si>
  <si>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</si>
  <si>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</si>
  <si>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</si>
  <si>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</si>
  <si>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</si>
  <si>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</si>
  <si>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</si>
  <si>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</si>
  <si>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</si>
  <si>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</si>
  <si>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</si>
  <si>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</si>
  <si>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</si>
  <si>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</si>
  <si>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</si>
  <si>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</si>
  <si>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</si>
  <si>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</si>
  <si>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</si>
  <si>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</si>
  <si>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</si>
  <si>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</si>
  <si>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</si>
  <si>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</si>
  <si>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</si>
  <si>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</si>
  <si>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</si>
  <si>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</si>
  <si>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</si>
  <si>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</si>
  <si>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</si>
  <si>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</si>
  <si>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</si>
  <si>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</si>
  <si>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</si>
  <si>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</si>
  <si>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</si>
  <si>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</si>
  <si>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</si>
  <si>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</si>
  <si>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</si>
  <si>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</si>
  <si>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</si>
  <si>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</si>
  <si>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</si>
  <si>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</si>
  <si>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</si>
  <si>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06/01/14 - VENCIMENTO 13/01/14</t>
  </si>
  <si>
    <t>Nota: (1) Revisão de fatores de integração e de gratuidade período de 11 a 30/11/13 - todas as áreas.
(2) Tarifa de remuneração líquida de cada cooperativa considerando a aplicação dos fatores de integração e de gratuidade e, também, reequilibrio interno estabelecido e informado pelo consórcio.</t>
  </si>
  <si>
    <t>7.3. Revisão de Remuneração pelo Transporte Coletivo (1)</t>
  </si>
  <si>
    <t>10. Tarifa de Remuneração Líquida Por Passageiro (2)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</si>
</sst>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  <xf numFmtId="0" fontId="41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638175</xdr:colOff>
      <xdr:row>92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8215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638175</xdr:colOff>
      <xdr:row>92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8215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638175</xdr:colOff>
      <xdr:row>92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8215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>
      <c r="A2" s="63" t="s">
        <v>90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4" t="s">
        <v>18</v>
      </c>
      <c r="B4" s="64" t="s">
        <v>19</v>
      </c>
      <c r="C4" s="64"/>
      <c r="D4" s="64"/>
      <c r="E4" s="64"/>
      <c r="F4" s="64"/>
      <c r="G4" s="64"/>
      <c r="H4" s="64"/>
      <c r="I4" s="64"/>
      <c r="J4" s="65" t="s">
        <v>20</v>
      </c>
    </row>
    <row r="5" spans="1:10" ht="38.25">
      <c r="A5" s="64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4"/>
    </row>
    <row r="6" spans="1:10" ht="15.75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4"/>
    </row>
    <row r="7" spans="1:12" ht="15.75">
      <c r="A7" s="9" t="s">
        <v>21</v>
      </c>
      <c r="B7" s="10">
        <f>B8+B16+B20</f>
        <v>451293</v>
      </c>
      <c r="C7" s="10">
        <f aca="true" t="shared" si="0" ref="C7:I7">C8+C16+C20</f>
        <v>334087</v>
      </c>
      <c r="D7" s="10">
        <f t="shared" si="0"/>
        <v>513445</v>
      </c>
      <c r="E7" s="10">
        <f t="shared" si="0"/>
        <v>640277</v>
      </c>
      <c r="F7" s="10">
        <f t="shared" si="0"/>
        <v>389528</v>
      </c>
      <c r="G7" s="10">
        <f t="shared" si="0"/>
        <v>648587</v>
      </c>
      <c r="H7" s="10">
        <f t="shared" si="0"/>
        <v>343470</v>
      </c>
      <c r="I7" s="10">
        <f t="shared" si="0"/>
        <v>227466</v>
      </c>
      <c r="J7" s="10">
        <f>+J8+J16+J20</f>
        <v>3548153</v>
      </c>
      <c r="L7" s="42"/>
    </row>
    <row r="8" spans="1:10" ht="15.75">
      <c r="A8" s="11" t="s">
        <v>22</v>
      </c>
      <c r="B8" s="12">
        <f>+B9+B12</f>
        <v>246228</v>
      </c>
      <c r="C8" s="12">
        <f>+C9+C12</f>
        <v>192599</v>
      </c>
      <c r="D8" s="12">
        <f aca="true" t="shared" si="1" ref="D8:I8">+D9+D12</f>
        <v>320268</v>
      </c>
      <c r="E8" s="12">
        <f t="shared" si="1"/>
        <v>370978</v>
      </c>
      <c r="F8" s="12">
        <f t="shared" si="1"/>
        <v>217861</v>
      </c>
      <c r="G8" s="12">
        <f t="shared" si="1"/>
        <v>372564</v>
      </c>
      <c r="H8" s="12">
        <f t="shared" si="1"/>
        <v>181403</v>
      </c>
      <c r="I8" s="12">
        <f t="shared" si="1"/>
        <v>135354</v>
      </c>
      <c r="J8" s="12">
        <f>SUM(B8:I8)</f>
        <v>2037255</v>
      </c>
    </row>
    <row r="9" spans="1:10" ht="15.75">
      <c r="A9" s="13" t="s">
        <v>23</v>
      </c>
      <c r="B9" s="14">
        <v>36070</v>
      </c>
      <c r="C9" s="14">
        <v>33760</v>
      </c>
      <c r="D9" s="14">
        <v>40541</v>
      </c>
      <c r="E9" s="14">
        <v>45936</v>
      </c>
      <c r="F9" s="14">
        <v>37191</v>
      </c>
      <c r="G9" s="14">
        <v>48020</v>
      </c>
      <c r="H9" s="14">
        <v>21260</v>
      </c>
      <c r="I9" s="14">
        <v>22801</v>
      </c>
      <c r="J9" s="12">
        <f aca="true" t="shared" si="2" ref="J9:J15">SUM(B9:I9)</f>
        <v>285579</v>
      </c>
    </row>
    <row r="10" spans="1:10" ht="15.75">
      <c r="A10" s="15" t="s">
        <v>24</v>
      </c>
      <c r="B10" s="14">
        <f>+B9-B11</f>
        <v>36070</v>
      </c>
      <c r="C10" s="14">
        <f aca="true" t="shared" si="3" ref="C10:I10">+C9-C11</f>
        <v>33760</v>
      </c>
      <c r="D10" s="14">
        <f t="shared" si="3"/>
        <v>40541</v>
      </c>
      <c r="E10" s="14">
        <f t="shared" si="3"/>
        <v>45936</v>
      </c>
      <c r="F10" s="14">
        <f t="shared" si="3"/>
        <v>37191</v>
      </c>
      <c r="G10" s="14">
        <f t="shared" si="3"/>
        <v>48020</v>
      </c>
      <c r="H10" s="14">
        <f t="shared" si="3"/>
        <v>21260</v>
      </c>
      <c r="I10" s="14">
        <f t="shared" si="3"/>
        <v>22801</v>
      </c>
      <c r="J10" s="12">
        <f t="shared" si="2"/>
        <v>285579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210158</v>
      </c>
      <c r="C12" s="14">
        <f aca="true" t="shared" si="4" ref="C12:I12">C13+C14+C15</f>
        <v>158839</v>
      </c>
      <c r="D12" s="14">
        <f t="shared" si="4"/>
        <v>279727</v>
      </c>
      <c r="E12" s="14">
        <f t="shared" si="4"/>
        <v>325042</v>
      </c>
      <c r="F12" s="14">
        <f t="shared" si="4"/>
        <v>180670</v>
      </c>
      <c r="G12" s="14">
        <f t="shared" si="4"/>
        <v>324544</v>
      </c>
      <c r="H12" s="14">
        <f t="shared" si="4"/>
        <v>160143</v>
      </c>
      <c r="I12" s="14">
        <f t="shared" si="4"/>
        <v>112553</v>
      </c>
      <c r="J12" s="12">
        <f t="shared" si="2"/>
        <v>1751676</v>
      </c>
    </row>
    <row r="13" spans="1:10" ht="15.75">
      <c r="A13" s="15" t="s">
        <v>27</v>
      </c>
      <c r="B13" s="14">
        <v>100287</v>
      </c>
      <c r="C13" s="14">
        <v>78862</v>
      </c>
      <c r="D13" s="14">
        <v>134362</v>
      </c>
      <c r="E13" s="14">
        <v>159473</v>
      </c>
      <c r="F13" s="14">
        <v>91656</v>
      </c>
      <c r="G13" s="14">
        <v>162324</v>
      </c>
      <c r="H13" s="14">
        <v>79654</v>
      </c>
      <c r="I13" s="14">
        <v>53962</v>
      </c>
      <c r="J13" s="12">
        <f t="shared" si="2"/>
        <v>860580</v>
      </c>
    </row>
    <row r="14" spans="1:10" ht="15.75">
      <c r="A14" s="15" t="s">
        <v>28</v>
      </c>
      <c r="B14" s="14">
        <v>101451</v>
      </c>
      <c r="C14" s="14">
        <v>73129</v>
      </c>
      <c r="D14" s="14">
        <v>135447</v>
      </c>
      <c r="E14" s="14">
        <v>152655</v>
      </c>
      <c r="F14" s="14">
        <v>81875</v>
      </c>
      <c r="G14" s="14">
        <v>150095</v>
      </c>
      <c r="H14" s="14">
        <v>74454</v>
      </c>
      <c r="I14" s="14">
        <v>54980</v>
      </c>
      <c r="J14" s="12">
        <f t="shared" si="2"/>
        <v>824086</v>
      </c>
    </row>
    <row r="15" spans="1:10" ht="15.75">
      <c r="A15" s="15" t="s">
        <v>29</v>
      </c>
      <c r="B15" s="14">
        <v>8420</v>
      </c>
      <c r="C15" s="14">
        <v>6848</v>
      </c>
      <c r="D15" s="14">
        <v>9918</v>
      </c>
      <c r="E15" s="14">
        <v>12914</v>
      </c>
      <c r="F15" s="14">
        <v>7139</v>
      </c>
      <c r="G15" s="14">
        <v>12125</v>
      </c>
      <c r="H15" s="14">
        <v>6035</v>
      </c>
      <c r="I15" s="14">
        <v>3611</v>
      </c>
      <c r="J15" s="12">
        <f t="shared" si="2"/>
        <v>67010</v>
      </c>
    </row>
    <row r="16" spans="1:10" ht="15.75">
      <c r="A16" s="17" t="s">
        <v>30</v>
      </c>
      <c r="B16" s="18">
        <f>B17+B18+B19</f>
        <v>151639</v>
      </c>
      <c r="C16" s="18">
        <f aca="true" t="shared" si="5" ref="C16:I16">C17+C18+C19</f>
        <v>97102</v>
      </c>
      <c r="D16" s="18">
        <f t="shared" si="5"/>
        <v>123025</v>
      </c>
      <c r="E16" s="18">
        <f t="shared" si="5"/>
        <v>176150</v>
      </c>
      <c r="F16" s="18">
        <f t="shared" si="5"/>
        <v>118880</v>
      </c>
      <c r="G16" s="18">
        <f t="shared" si="5"/>
        <v>204852</v>
      </c>
      <c r="H16" s="18">
        <f t="shared" si="5"/>
        <v>129295</v>
      </c>
      <c r="I16" s="18">
        <f t="shared" si="5"/>
        <v>75547</v>
      </c>
      <c r="J16" s="12">
        <f aca="true" t="shared" si="6" ref="J16:J22">SUM(B16:I16)</f>
        <v>1076490</v>
      </c>
    </row>
    <row r="17" spans="1:10" ht="18.75" customHeight="1">
      <c r="A17" s="13" t="s">
        <v>31</v>
      </c>
      <c r="B17" s="14">
        <v>80489</v>
      </c>
      <c r="C17" s="14">
        <v>55896</v>
      </c>
      <c r="D17" s="14">
        <v>70512</v>
      </c>
      <c r="E17" s="14">
        <v>101735</v>
      </c>
      <c r="F17" s="14">
        <v>68883</v>
      </c>
      <c r="G17" s="14">
        <v>115970</v>
      </c>
      <c r="H17" s="14">
        <v>70597</v>
      </c>
      <c r="I17" s="14">
        <v>40843</v>
      </c>
      <c r="J17" s="12">
        <f t="shared" si="6"/>
        <v>604925</v>
      </c>
    </row>
    <row r="18" spans="1:10" ht="18.75" customHeight="1">
      <c r="A18" s="13" t="s">
        <v>32</v>
      </c>
      <c r="B18" s="14">
        <v>65505</v>
      </c>
      <c r="C18" s="14">
        <v>37345</v>
      </c>
      <c r="D18" s="14">
        <v>48170</v>
      </c>
      <c r="E18" s="14">
        <v>67702</v>
      </c>
      <c r="F18" s="14">
        <v>45819</v>
      </c>
      <c r="G18" s="14">
        <v>81753</v>
      </c>
      <c r="H18" s="14">
        <v>54463</v>
      </c>
      <c r="I18" s="14">
        <v>32493</v>
      </c>
      <c r="J18" s="12">
        <f t="shared" si="6"/>
        <v>433250</v>
      </c>
    </row>
    <row r="19" spans="1:10" ht="18.75" customHeight="1">
      <c r="A19" s="13" t="s">
        <v>33</v>
      </c>
      <c r="B19" s="14">
        <v>5645</v>
      </c>
      <c r="C19" s="14">
        <v>3861</v>
      </c>
      <c r="D19" s="14">
        <v>4343</v>
      </c>
      <c r="E19" s="14">
        <v>6713</v>
      </c>
      <c r="F19" s="14">
        <v>4178</v>
      </c>
      <c r="G19" s="14">
        <v>7129</v>
      </c>
      <c r="H19" s="14">
        <v>4235</v>
      </c>
      <c r="I19" s="14">
        <v>2211</v>
      </c>
      <c r="J19" s="12">
        <f t="shared" si="6"/>
        <v>38315</v>
      </c>
    </row>
    <row r="20" spans="1:10" ht="18.75" customHeight="1">
      <c r="A20" s="17" t="s">
        <v>34</v>
      </c>
      <c r="B20" s="14">
        <f>B21+B22</f>
        <v>53426</v>
      </c>
      <c r="C20" s="14">
        <f aca="true" t="shared" si="7" ref="C20:I20">C21+C22</f>
        <v>44386</v>
      </c>
      <c r="D20" s="14">
        <f t="shared" si="7"/>
        <v>70152</v>
      </c>
      <c r="E20" s="14">
        <f t="shared" si="7"/>
        <v>93149</v>
      </c>
      <c r="F20" s="14">
        <f t="shared" si="7"/>
        <v>52787</v>
      </c>
      <c r="G20" s="14">
        <f t="shared" si="7"/>
        <v>71171</v>
      </c>
      <c r="H20" s="14">
        <f t="shared" si="7"/>
        <v>32772</v>
      </c>
      <c r="I20" s="14">
        <f t="shared" si="7"/>
        <v>16565</v>
      </c>
      <c r="J20" s="12">
        <f t="shared" si="6"/>
        <v>434408</v>
      </c>
    </row>
    <row r="21" spans="1:10" ht="18.75" customHeight="1">
      <c r="A21" s="13" t="s">
        <v>35</v>
      </c>
      <c r="B21" s="14">
        <v>34193</v>
      </c>
      <c r="C21" s="14">
        <v>28407</v>
      </c>
      <c r="D21" s="14">
        <v>44897</v>
      </c>
      <c r="E21" s="14">
        <v>59615</v>
      </c>
      <c r="F21" s="14">
        <v>33784</v>
      </c>
      <c r="G21" s="14">
        <v>45549</v>
      </c>
      <c r="H21" s="14">
        <v>20974</v>
      </c>
      <c r="I21" s="14">
        <v>10602</v>
      </c>
      <c r="J21" s="12">
        <f t="shared" si="6"/>
        <v>278021</v>
      </c>
    </row>
    <row r="22" spans="1:10" ht="18.75" customHeight="1">
      <c r="A22" s="13" t="s">
        <v>36</v>
      </c>
      <c r="B22" s="14">
        <v>19233</v>
      </c>
      <c r="C22" s="14">
        <v>15979</v>
      </c>
      <c r="D22" s="14">
        <v>25255</v>
      </c>
      <c r="E22" s="14">
        <v>33534</v>
      </c>
      <c r="F22" s="14">
        <v>19003</v>
      </c>
      <c r="G22" s="14">
        <v>25622</v>
      </c>
      <c r="H22" s="14">
        <v>11798</v>
      </c>
      <c r="I22" s="14">
        <v>5963</v>
      </c>
      <c r="J22" s="12">
        <f t="shared" si="6"/>
        <v>156387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0.9896</v>
      </c>
      <c r="C25" s="22">
        <v>0.9919</v>
      </c>
      <c r="D25" s="22">
        <v>1</v>
      </c>
      <c r="E25" s="22">
        <v>1</v>
      </c>
      <c r="F25" s="22">
        <v>1</v>
      </c>
      <c r="G25" s="22">
        <v>1</v>
      </c>
      <c r="H25" s="22">
        <v>0.9578</v>
      </c>
      <c r="I25" s="22">
        <v>0.9989</v>
      </c>
      <c r="J25" s="21"/>
    </row>
    <row r="26" spans="1:10" ht="18.75" customHeight="1">
      <c r="A26" s="17" t="s">
        <v>38</v>
      </c>
      <c r="B26" s="23">
        <v>0.81</v>
      </c>
      <c r="C26" s="23">
        <v>0.7268</v>
      </c>
      <c r="D26" s="23">
        <v>0.7795</v>
      </c>
      <c r="E26" s="23">
        <v>0.7645</v>
      </c>
      <c r="F26" s="23">
        <v>0.7208</v>
      </c>
      <c r="G26" s="23">
        <v>0.709</v>
      </c>
      <c r="H26" s="23">
        <v>0.6424</v>
      </c>
      <c r="I26" s="24">
        <v>0.8414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0.9683381820679692</v>
      </c>
      <c r="C28" s="23">
        <f aca="true" t="shared" si="8" ref="C28:I28">(((+C$8+C$16)*C$25)+(C$20*C$26))/C$7</f>
        <v>0.9566794478683697</v>
      </c>
      <c r="D28" s="23">
        <f t="shared" si="8"/>
        <v>0.9698730808557878</v>
      </c>
      <c r="E28" s="23">
        <f t="shared" si="8"/>
        <v>0.9657389075353323</v>
      </c>
      <c r="F28" s="23">
        <f t="shared" si="8"/>
        <v>0.9621641309482245</v>
      </c>
      <c r="G28" s="23">
        <f t="shared" si="8"/>
        <v>0.9680678752426428</v>
      </c>
      <c r="H28" s="23">
        <f t="shared" si="8"/>
        <v>0.9277062835182113</v>
      </c>
      <c r="I28" s="23">
        <f t="shared" si="8"/>
        <v>0.9874302089103427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1.514868252027131</v>
      </c>
      <c r="C31" s="26">
        <f aca="true" t="shared" si="9" ref="C31:I31">C28*C30</f>
        <v>1.4715643267111262</v>
      </c>
      <c r="D31" s="26">
        <f t="shared" si="9"/>
        <v>1.5071827676498943</v>
      </c>
      <c r="E31" s="26">
        <f t="shared" si="9"/>
        <v>1.4999856711838782</v>
      </c>
      <c r="F31" s="26">
        <f t="shared" si="9"/>
        <v>1.4544073003413363</v>
      </c>
      <c r="G31" s="26">
        <f t="shared" si="9"/>
        <v>1.5338067415344434</v>
      </c>
      <c r="H31" s="26">
        <f t="shared" si="9"/>
        <v>1.6843435283556645</v>
      </c>
      <c r="I31" s="26">
        <f t="shared" si="9"/>
        <v>1.8963597162123134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683649.44</v>
      </c>
      <c r="C37" s="29">
        <f aca="true" t="shared" si="12" ref="C37:I37">+C38+C39</f>
        <v>491630.51</v>
      </c>
      <c r="D37" s="29">
        <f t="shared" si="12"/>
        <v>773855.46</v>
      </c>
      <c r="E37" s="29">
        <f t="shared" si="12"/>
        <v>960406.33</v>
      </c>
      <c r="F37" s="29">
        <f t="shared" si="12"/>
        <v>566532.37</v>
      </c>
      <c r="G37" s="29">
        <f t="shared" si="12"/>
        <v>994807.11</v>
      </c>
      <c r="H37" s="29">
        <f t="shared" si="12"/>
        <v>578521.47</v>
      </c>
      <c r="I37" s="29">
        <f t="shared" si="12"/>
        <v>431357.36</v>
      </c>
      <c r="J37" s="29">
        <f t="shared" si="11"/>
        <v>5480760.05</v>
      </c>
      <c r="L37" s="43"/>
      <c r="M37" s="43"/>
    </row>
    <row r="38" spans="1:10" ht="15.75">
      <c r="A38" s="17" t="s">
        <v>73</v>
      </c>
      <c r="B38" s="30">
        <f>ROUND(+B7*B31,2)</f>
        <v>683649.44</v>
      </c>
      <c r="C38" s="30">
        <f aca="true" t="shared" si="13" ref="C38:I38">ROUND(+C7*C31,2)</f>
        <v>491630.51</v>
      </c>
      <c r="D38" s="30">
        <f t="shared" si="13"/>
        <v>773855.46</v>
      </c>
      <c r="E38" s="30">
        <f t="shared" si="13"/>
        <v>960406.33</v>
      </c>
      <c r="F38" s="30">
        <f t="shared" si="13"/>
        <v>566532.37</v>
      </c>
      <c r="G38" s="30">
        <f t="shared" si="13"/>
        <v>994807.11</v>
      </c>
      <c r="H38" s="30">
        <f t="shared" si="13"/>
        <v>578521.47</v>
      </c>
      <c r="I38" s="30">
        <f t="shared" si="13"/>
        <v>431357.36</v>
      </c>
      <c r="J38" s="30">
        <f>SUM(B38:I38)</f>
        <v>5480760.05</v>
      </c>
    </row>
    <row r="39" spans="1:12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  <c r="L39" s="58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58"/>
    </row>
    <row r="41" spans="1:12" ht="15.75">
      <c r="A41" s="2" t="s">
        <v>89</v>
      </c>
      <c r="B41" s="31">
        <f aca="true" t="shared" si="15" ref="B41:J41">+B42+B45+B51</f>
        <v>-132127.15</v>
      </c>
      <c r="C41" s="31">
        <f t="shared" si="15"/>
        <v>-119878.52</v>
      </c>
      <c r="D41" s="31">
        <f t="shared" si="15"/>
        <v>-130151.18</v>
      </c>
      <c r="E41" s="31">
        <f t="shared" si="15"/>
        <v>-162055.44999999998</v>
      </c>
      <c r="F41" s="31">
        <f t="shared" si="15"/>
        <v>-114617.85</v>
      </c>
      <c r="G41" s="31">
        <f t="shared" si="15"/>
        <v>-174170.25</v>
      </c>
      <c r="H41" s="31">
        <f t="shared" si="15"/>
        <v>-83745.35</v>
      </c>
      <c r="I41" s="31">
        <f t="shared" si="15"/>
        <v>-73161.4</v>
      </c>
      <c r="J41" s="31">
        <f t="shared" si="15"/>
        <v>-989907.15</v>
      </c>
      <c r="L41" s="49"/>
    </row>
    <row r="42" spans="1:12" ht="15.75">
      <c r="A42" s="17" t="s">
        <v>44</v>
      </c>
      <c r="B42" s="32">
        <f>B43+B44</f>
        <v>-108210</v>
      </c>
      <c r="C42" s="32">
        <f aca="true" t="shared" si="16" ref="C42:I42">C43+C44</f>
        <v>-101280</v>
      </c>
      <c r="D42" s="32">
        <f t="shared" si="16"/>
        <v>-121623</v>
      </c>
      <c r="E42" s="32">
        <f t="shared" si="16"/>
        <v>-137808</v>
      </c>
      <c r="F42" s="32">
        <f t="shared" si="16"/>
        <v>-111573</v>
      </c>
      <c r="G42" s="32">
        <f t="shared" si="16"/>
        <v>-144060</v>
      </c>
      <c r="H42" s="32">
        <f t="shared" si="16"/>
        <v>-63780</v>
      </c>
      <c r="I42" s="32">
        <f t="shared" si="16"/>
        <v>-68403</v>
      </c>
      <c r="J42" s="31">
        <f t="shared" si="11"/>
        <v>-856737</v>
      </c>
      <c r="L42" s="43"/>
    </row>
    <row r="43" spans="1:12" ht="15.75">
      <c r="A43" s="13" t="s">
        <v>69</v>
      </c>
      <c r="B43" s="20">
        <f aca="true" t="shared" si="17" ref="B43:I43">ROUND(-B9*$D$3,2)</f>
        <v>-108210</v>
      </c>
      <c r="C43" s="20">
        <f t="shared" si="17"/>
        <v>-101280</v>
      </c>
      <c r="D43" s="20">
        <f t="shared" si="17"/>
        <v>-121623</v>
      </c>
      <c r="E43" s="20">
        <f t="shared" si="17"/>
        <v>-137808</v>
      </c>
      <c r="F43" s="20">
        <f t="shared" si="17"/>
        <v>-111573</v>
      </c>
      <c r="G43" s="20">
        <f t="shared" si="17"/>
        <v>-144060</v>
      </c>
      <c r="H43" s="20">
        <f t="shared" si="17"/>
        <v>-63780</v>
      </c>
      <c r="I43" s="20">
        <f t="shared" si="17"/>
        <v>-68403</v>
      </c>
      <c r="J43" s="56">
        <f t="shared" si="11"/>
        <v>-856737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-14885.72</v>
      </c>
      <c r="C45" s="32">
        <f t="shared" si="19"/>
        <v>-16042.63</v>
      </c>
      <c r="D45" s="32">
        <f t="shared" si="19"/>
        <v>-8528.18</v>
      </c>
      <c r="E45" s="32">
        <f t="shared" si="19"/>
        <v>-17560.46</v>
      </c>
      <c r="F45" s="32">
        <f t="shared" si="19"/>
        <v>-4752</v>
      </c>
      <c r="G45" s="32">
        <f t="shared" si="19"/>
        <v>-29296.84</v>
      </c>
      <c r="H45" s="32">
        <f t="shared" si="19"/>
        <v>-18813.08</v>
      </c>
      <c r="I45" s="32">
        <f t="shared" si="19"/>
        <v>-5919.86</v>
      </c>
      <c r="J45" s="32">
        <f t="shared" si="19"/>
        <v>-115798.77</v>
      </c>
      <c r="L45" s="49"/>
    </row>
    <row r="46" spans="1:10" ht="15.75">
      <c r="A46" s="13" t="s">
        <v>62</v>
      </c>
      <c r="B46" s="27">
        <v>-14885.72</v>
      </c>
      <c r="C46" s="27">
        <v>-16042.63</v>
      </c>
      <c r="D46" s="27">
        <v>-8528.18</v>
      </c>
      <c r="E46" s="27">
        <v>-17560.46</v>
      </c>
      <c r="F46" s="27">
        <v>-4752</v>
      </c>
      <c r="G46" s="27">
        <v>-29296.84</v>
      </c>
      <c r="H46" s="27">
        <v>-18813.08</v>
      </c>
      <c r="I46" s="27">
        <v>-5919.86</v>
      </c>
      <c r="J46" s="27">
        <f t="shared" si="11"/>
        <v>-115798.77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92</v>
      </c>
      <c r="B51" s="33">
        <v>-9031.43</v>
      </c>
      <c r="C51" s="33">
        <v>-2555.89</v>
      </c>
      <c r="D51" s="33">
        <v>0</v>
      </c>
      <c r="E51" s="33">
        <v>-6686.99</v>
      </c>
      <c r="F51" s="33">
        <v>1707.15</v>
      </c>
      <c r="G51" s="33">
        <v>-813.41</v>
      </c>
      <c r="H51" s="33">
        <v>-1152.27</v>
      </c>
      <c r="I51" s="33">
        <v>1161.46</v>
      </c>
      <c r="J51" s="27">
        <f t="shared" si="11"/>
        <v>-17371.379999999997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551522.2899999999</v>
      </c>
      <c r="C53" s="35">
        <f t="shared" si="20"/>
        <v>371751.99</v>
      </c>
      <c r="D53" s="35">
        <f t="shared" si="20"/>
        <v>643704.28</v>
      </c>
      <c r="E53" s="35">
        <f t="shared" si="20"/>
        <v>798350.88</v>
      </c>
      <c r="F53" s="35">
        <f t="shared" si="20"/>
        <v>451914.52</v>
      </c>
      <c r="G53" s="35">
        <f t="shared" si="20"/>
        <v>820636.86</v>
      </c>
      <c r="H53" s="35">
        <f t="shared" si="20"/>
        <v>494776.12</v>
      </c>
      <c r="I53" s="35">
        <f t="shared" si="20"/>
        <v>358195.95999999996</v>
      </c>
      <c r="J53" s="35">
        <f>SUM(B53:I53)</f>
        <v>4490852.9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4490852.890000001</v>
      </c>
      <c r="L56" s="49"/>
    </row>
    <row r="57" spans="1:10" ht="17.25" customHeight="1">
      <c r="A57" s="17" t="s">
        <v>48</v>
      </c>
      <c r="B57" s="45">
        <v>101999.12</v>
      </c>
      <c r="C57" s="45">
        <v>98863.6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200862.72</v>
      </c>
    </row>
    <row r="58" spans="1:12" ht="17.25" customHeight="1">
      <c r="A58" s="17" t="s">
        <v>54</v>
      </c>
      <c r="B58" s="45">
        <v>449523.17</v>
      </c>
      <c r="C58" s="45">
        <v>272888.39</v>
      </c>
      <c r="D58" s="44">
        <v>0</v>
      </c>
      <c r="E58" s="45">
        <v>354214.37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1076625.9300000002</v>
      </c>
      <c r="L58" s="40"/>
    </row>
    <row r="59" spans="1:12" ht="17.25" customHeight="1">
      <c r="A59" s="17" t="s">
        <v>55</v>
      </c>
      <c r="B59" s="44">
        <v>0</v>
      </c>
      <c r="C59" s="44">
        <v>0</v>
      </c>
      <c r="D59" s="32">
        <v>247041.86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247041.86</v>
      </c>
      <c r="L59" s="40"/>
    </row>
    <row r="60" spans="1:10" ht="17.25" customHeight="1">
      <c r="A60" s="17" t="s">
        <v>56</v>
      </c>
      <c r="B60" s="44">
        <v>0</v>
      </c>
      <c r="C60" s="44">
        <v>0</v>
      </c>
      <c r="D60" s="45">
        <v>256529.56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256529.56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96616.55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96616.55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43516.31</v>
      </c>
      <c r="E62" s="44">
        <v>0</v>
      </c>
      <c r="F62" s="45">
        <v>76650.17</v>
      </c>
      <c r="G62" s="44">
        <v>0</v>
      </c>
      <c r="H62" s="44">
        <v>0</v>
      </c>
      <c r="I62" s="44">
        <v>0</v>
      </c>
      <c r="J62" s="35">
        <f t="shared" si="21"/>
        <v>120166.48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269703.26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269703.26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150854.56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150854.56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23578.68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23578.68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375264.35</v>
      </c>
      <c r="G66" s="44">
        <v>0</v>
      </c>
      <c r="H66" s="44">
        <v>0</v>
      </c>
      <c r="I66" s="44">
        <v>0</v>
      </c>
      <c r="J66" s="35">
        <f t="shared" si="21"/>
        <v>375264.35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473360.44</v>
      </c>
      <c r="H67" s="45">
        <v>494776.12</v>
      </c>
      <c r="I67" s="44">
        <v>0</v>
      </c>
      <c r="J67" s="32">
        <f t="shared" si="21"/>
        <v>968136.56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347276.43</v>
      </c>
      <c r="H68" s="44">
        <v>0</v>
      </c>
      <c r="I68" s="44">
        <v>0</v>
      </c>
      <c r="J68" s="35">
        <f t="shared" si="21"/>
        <v>347276.43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131754.77</v>
      </c>
      <c r="J69" s="32">
        <f t="shared" si="21"/>
        <v>131754.77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226441.18</v>
      </c>
      <c r="J70" s="35">
        <f t="shared" si="21"/>
        <v>226441.18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60"/>
      <c r="B72" s="61">
        <v>0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93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4">
        <v>1.6116673886406674</v>
      </c>
      <c r="C75" s="54">
        <v>1.558501411221849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75</v>
      </c>
      <c r="B76" s="54">
        <v>1.4937585021160822</v>
      </c>
      <c r="C76" s="54">
        <v>1.4417159227985525</v>
      </c>
      <c r="D76" s="54"/>
      <c r="E76" s="54">
        <v>1.531148062547398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76</v>
      </c>
      <c r="B77" s="54">
        <v>0</v>
      </c>
      <c r="C77" s="54">
        <v>0</v>
      </c>
      <c r="D77" s="24">
        <v>1.4116702702963002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77</v>
      </c>
      <c r="B78" s="54">
        <v>0</v>
      </c>
      <c r="C78" s="54">
        <v>0</v>
      </c>
      <c r="D78" s="54">
        <v>1.4824286334894048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78</v>
      </c>
      <c r="B79" s="54">
        <v>0</v>
      </c>
      <c r="C79" s="54">
        <v>0</v>
      </c>
      <c r="D79" s="54">
        <v>1.7996526918316833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79</v>
      </c>
      <c r="B80" s="54">
        <v>0</v>
      </c>
      <c r="C80" s="54">
        <v>0</v>
      </c>
      <c r="D80" s="54">
        <v>1.685474480485077</v>
      </c>
      <c r="E80" s="54">
        <v>0</v>
      </c>
      <c r="F80" s="54">
        <v>1.5015487603556124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80</v>
      </c>
      <c r="B81" s="54">
        <v>0</v>
      </c>
      <c r="C81" s="54">
        <v>0</v>
      </c>
      <c r="D81" s="54">
        <v>0</v>
      </c>
      <c r="E81" s="54">
        <v>1.4778890277833785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81</v>
      </c>
      <c r="B82" s="54">
        <v>0</v>
      </c>
      <c r="C82" s="54">
        <v>0</v>
      </c>
      <c r="D82" s="54">
        <v>0</v>
      </c>
      <c r="E82" s="54">
        <v>1.4753613118856712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82</v>
      </c>
      <c r="B83" s="54">
        <v>0</v>
      </c>
      <c r="C83" s="54">
        <v>0</v>
      </c>
      <c r="D83" s="54">
        <v>0</v>
      </c>
      <c r="E83" s="24">
        <v>1.4622254304352478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83</v>
      </c>
      <c r="B84" s="54">
        <v>0</v>
      </c>
      <c r="C84" s="54">
        <v>0</v>
      </c>
      <c r="D84" s="54">
        <v>0</v>
      </c>
      <c r="E84" s="54">
        <v>0</v>
      </c>
      <c r="F84" s="54">
        <v>1.4447856729963742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84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1.474785827688822</v>
      </c>
      <c r="H85" s="54">
        <v>1.68434352345183</v>
      </c>
      <c r="I85" s="54">
        <v>0</v>
      </c>
      <c r="J85" s="32"/>
    </row>
    <row r="86" spans="1:10" ht="15.75">
      <c r="A86" s="17" t="s">
        <v>85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1.6152337484131818</v>
      </c>
      <c r="H86" s="54">
        <v>0</v>
      </c>
      <c r="I86" s="54">
        <v>0</v>
      </c>
      <c r="J86" s="35"/>
    </row>
    <row r="87" spans="1:10" ht="15.75">
      <c r="A87" s="17" t="s">
        <v>86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1.8545913669401015</v>
      </c>
      <c r="J87" s="32"/>
    </row>
    <row r="88" spans="1:10" ht="15.75">
      <c r="A88" s="41" t="s">
        <v>87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1.9215517168470908</v>
      </c>
      <c r="J88" s="39"/>
    </row>
    <row r="89" spans="1:10" ht="46.5" customHeight="1">
      <c r="A89" s="59" t="s">
        <v>91</v>
      </c>
      <c r="B89" s="59"/>
      <c r="C89" s="59"/>
      <c r="D89" s="59"/>
      <c r="E89" s="59"/>
      <c r="F89" s="59"/>
      <c r="G89" s="59"/>
      <c r="H89" s="59"/>
      <c r="I89" s="59"/>
      <c r="J89" s="59"/>
    </row>
    <row r="92" ht="14.25">
      <c r="B92" s="50"/>
    </row>
    <row r="93" ht="14.25">
      <c r="F93" s="51"/>
    </row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2014-01-10T19:10:41Z</dcterms:modified>
  <cp:category/>
  <cp:version/>
  <cp:contentType/>
  <cp:contentStatus/>
</cp:coreProperties>
</file>