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<sst xmlns="http://schemas.openxmlformats.org/spreadsheetml/2006/main" count="94" uniqueCount="94">
  <si>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</si>
  <si>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</si>
  <si>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</si>
  <si>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</si>
  <si>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</si>
  <si>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</si>
  <si>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</si>
  <si>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</si>
  <si>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</si>
  <si>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</si>
  <si>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</si>
  <si>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</si>
  <si>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</si>
  <si>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</si>
  <si>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</si>
  <si>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</si>
  <si>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</si>
  <si>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</si>
  <si>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</si>
  <si>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</si>
  <si>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</si>
  <si>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</si>
  <si>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</si>
  <si>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</si>
  <si>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</si>
  <si>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</si>
  <si>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</si>
  <si>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</si>
  <si>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</si>
  <si>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</si>
  <si>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</si>
  <si>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</si>
  <si>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</si>
  <si>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</si>
  <si>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</si>
  <si>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</si>
  <si>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</si>
  <si>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</si>
  <si>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</si>
  <si>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</si>
  <si>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</si>
  <si>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</si>
  <si>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</si>
  <si>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</si>
  <si>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</si>
  <si>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</si>
  <si>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</si>
  <si>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</si>
  <si>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</si>
  <si>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</si>
  <si>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</si>
  <si>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</si>
  <si>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</si>
  <si>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</si>
  <si>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</si>
  <si>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</si>
  <si>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</si>
  <si>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</si>
  <si>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</si>
  <si>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</si>
  <si>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</si>
  <si>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</si>
  <si>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</si>
  <si>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</si>
  <si>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</si>
  <si>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</si>
  <si>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</si>
  <si>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</si>
  <si>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</si>
  <si>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</si>
  <si>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</si>
  <si>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</si>
  <si>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</si>
  <si>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</si>
  <si>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</si>
  <si>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</si>
  <si>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</si>
  <si>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</si>
  <si>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</si>
  <si>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</si>
  <si>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</si>
  <si>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</si>
  <si>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</si>
  <si>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</si>
  <si>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</si>
  <si>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</si>
  <si>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</si>
  <si>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</si>
  <si>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</si>
  <si>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</si>
  <si>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</si>
  <si>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</si>
  <si>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</si>
  <si>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OPERAÇÃO 04/01/14 - VENCIMENTO 10/01/14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</si>
</sst>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292133</v>
      </c>
      <c r="C7" s="10">
        <f aca="true" t="shared" si="0" ref="C7:I7">C8+C16+C20</f>
        <v>206867</v>
      </c>
      <c r="D7" s="10">
        <f t="shared" si="0"/>
        <v>340283</v>
      </c>
      <c r="E7" s="10">
        <f t="shared" si="0"/>
        <v>418683</v>
      </c>
      <c r="F7" s="10">
        <f t="shared" si="0"/>
        <v>236719</v>
      </c>
      <c r="G7" s="10">
        <f t="shared" si="0"/>
        <v>446962</v>
      </c>
      <c r="H7" s="10">
        <f t="shared" si="0"/>
        <v>262059</v>
      </c>
      <c r="I7" s="10">
        <f t="shared" si="0"/>
        <v>140160</v>
      </c>
      <c r="J7" s="10">
        <f>+J8+J16+J20</f>
        <v>2343866</v>
      </c>
      <c r="L7" s="42"/>
    </row>
    <row r="8" spans="1:10" ht="15.75">
      <c r="A8" s="11" t="s">
        <v>22</v>
      </c>
      <c r="B8" s="12">
        <f>+B9+B12</f>
        <v>163623</v>
      </c>
      <c r="C8" s="12">
        <f>+C9+C12</f>
        <v>121594</v>
      </c>
      <c r="D8" s="12">
        <f aca="true" t="shared" si="1" ref="D8:I8">+D9+D12</f>
        <v>211464</v>
      </c>
      <c r="E8" s="12">
        <f t="shared" si="1"/>
        <v>243196</v>
      </c>
      <c r="F8" s="12">
        <f t="shared" si="1"/>
        <v>135260</v>
      </c>
      <c r="G8" s="12">
        <f t="shared" si="1"/>
        <v>258040</v>
      </c>
      <c r="H8" s="12">
        <f t="shared" si="1"/>
        <v>143435</v>
      </c>
      <c r="I8" s="12">
        <f t="shared" si="1"/>
        <v>85441</v>
      </c>
      <c r="J8" s="12">
        <f>SUM(B8:I8)</f>
        <v>1362053</v>
      </c>
    </row>
    <row r="9" spans="1:10" ht="15.75">
      <c r="A9" s="13" t="s">
        <v>23</v>
      </c>
      <c r="B9" s="14">
        <v>26772</v>
      </c>
      <c r="C9" s="14">
        <v>24261</v>
      </c>
      <c r="D9" s="14">
        <v>31658</v>
      </c>
      <c r="E9" s="14">
        <v>34468</v>
      </c>
      <c r="F9" s="14">
        <v>26255</v>
      </c>
      <c r="G9" s="14">
        <v>36825</v>
      </c>
      <c r="H9" s="14">
        <v>18544</v>
      </c>
      <c r="I9" s="14">
        <v>15143</v>
      </c>
      <c r="J9" s="12">
        <f aca="true" t="shared" si="2" ref="J9:J15">SUM(B9:I9)</f>
        <v>213926</v>
      </c>
    </row>
    <row r="10" spans="1:10" ht="15.75">
      <c r="A10" s="15" t="s">
        <v>24</v>
      </c>
      <c r="B10" s="14">
        <f>+B9-B11</f>
        <v>26772</v>
      </c>
      <c r="C10" s="14">
        <f aca="true" t="shared" si="3" ref="C10:I10">+C9-C11</f>
        <v>24261</v>
      </c>
      <c r="D10" s="14">
        <f t="shared" si="3"/>
        <v>31658</v>
      </c>
      <c r="E10" s="14">
        <f t="shared" si="3"/>
        <v>34468</v>
      </c>
      <c r="F10" s="14">
        <f t="shared" si="3"/>
        <v>26255</v>
      </c>
      <c r="G10" s="14">
        <f t="shared" si="3"/>
        <v>36825</v>
      </c>
      <c r="H10" s="14">
        <f t="shared" si="3"/>
        <v>18544</v>
      </c>
      <c r="I10" s="14">
        <f t="shared" si="3"/>
        <v>15143</v>
      </c>
      <c r="J10" s="12">
        <f t="shared" si="2"/>
        <v>213926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136851</v>
      </c>
      <c r="C12" s="14">
        <f aca="true" t="shared" si="4" ref="C12:I12">C13+C14+C15</f>
        <v>97333</v>
      </c>
      <c r="D12" s="14">
        <f t="shared" si="4"/>
        <v>179806</v>
      </c>
      <c r="E12" s="14">
        <f t="shared" si="4"/>
        <v>208728</v>
      </c>
      <c r="F12" s="14">
        <f t="shared" si="4"/>
        <v>109005</v>
      </c>
      <c r="G12" s="14">
        <f t="shared" si="4"/>
        <v>221215</v>
      </c>
      <c r="H12" s="14">
        <f t="shared" si="4"/>
        <v>124891</v>
      </c>
      <c r="I12" s="14">
        <f t="shared" si="4"/>
        <v>70298</v>
      </c>
      <c r="J12" s="12">
        <f t="shared" si="2"/>
        <v>1148127</v>
      </c>
    </row>
    <row r="13" spans="1:10" ht="15.75">
      <c r="A13" s="15" t="s">
        <v>27</v>
      </c>
      <c r="B13" s="14">
        <v>64582</v>
      </c>
      <c r="C13" s="14">
        <v>49196</v>
      </c>
      <c r="D13" s="14">
        <v>87054</v>
      </c>
      <c r="E13" s="14">
        <v>103253</v>
      </c>
      <c r="F13" s="14">
        <v>54646</v>
      </c>
      <c r="G13" s="14">
        <v>109300</v>
      </c>
      <c r="H13" s="14">
        <v>59566</v>
      </c>
      <c r="I13" s="14">
        <v>32903</v>
      </c>
      <c r="J13" s="12">
        <f t="shared" si="2"/>
        <v>560500</v>
      </c>
    </row>
    <row r="14" spans="1:10" ht="15.75">
      <c r="A14" s="15" t="s">
        <v>28</v>
      </c>
      <c r="B14" s="14">
        <v>66909</v>
      </c>
      <c r="C14" s="14">
        <v>44212</v>
      </c>
      <c r="D14" s="14">
        <v>86621</v>
      </c>
      <c r="E14" s="14">
        <v>97310</v>
      </c>
      <c r="F14" s="14">
        <v>49936</v>
      </c>
      <c r="G14" s="14">
        <v>103708</v>
      </c>
      <c r="H14" s="14">
        <v>60720</v>
      </c>
      <c r="I14" s="14">
        <v>35299</v>
      </c>
      <c r="J14" s="12">
        <f t="shared" si="2"/>
        <v>544715</v>
      </c>
    </row>
    <row r="15" spans="1:10" ht="15.75">
      <c r="A15" s="15" t="s">
        <v>29</v>
      </c>
      <c r="B15" s="14">
        <v>5360</v>
      </c>
      <c r="C15" s="14">
        <v>3925</v>
      </c>
      <c r="D15" s="14">
        <v>6131</v>
      </c>
      <c r="E15" s="14">
        <v>8165</v>
      </c>
      <c r="F15" s="14">
        <v>4423</v>
      </c>
      <c r="G15" s="14">
        <v>8207</v>
      </c>
      <c r="H15" s="14">
        <v>4605</v>
      </c>
      <c r="I15" s="14">
        <v>2096</v>
      </c>
      <c r="J15" s="12">
        <f t="shared" si="2"/>
        <v>42912</v>
      </c>
    </row>
    <row r="16" spans="1:10" ht="15.75">
      <c r="A16" s="17" t="s">
        <v>30</v>
      </c>
      <c r="B16" s="18">
        <f>B17+B18+B19</f>
        <v>94196</v>
      </c>
      <c r="C16" s="18">
        <f aca="true" t="shared" si="5" ref="C16:I16">C17+C18+C19</f>
        <v>58764</v>
      </c>
      <c r="D16" s="18">
        <f t="shared" si="5"/>
        <v>84070</v>
      </c>
      <c r="E16" s="18">
        <f t="shared" si="5"/>
        <v>116717</v>
      </c>
      <c r="F16" s="18">
        <f t="shared" si="5"/>
        <v>70551</v>
      </c>
      <c r="G16" s="18">
        <f t="shared" si="5"/>
        <v>140971</v>
      </c>
      <c r="H16" s="18">
        <f t="shared" si="5"/>
        <v>96089</v>
      </c>
      <c r="I16" s="18">
        <f t="shared" si="5"/>
        <v>44941</v>
      </c>
      <c r="J16" s="12">
        <f aca="true" t="shared" si="6" ref="J16:J22">SUM(B16:I16)</f>
        <v>706299</v>
      </c>
    </row>
    <row r="17" spans="1:10" ht="18.75" customHeight="1">
      <c r="A17" s="13" t="s">
        <v>31</v>
      </c>
      <c r="B17" s="14">
        <v>47980</v>
      </c>
      <c r="C17" s="14">
        <v>33499</v>
      </c>
      <c r="D17" s="14">
        <v>44541</v>
      </c>
      <c r="E17" s="14">
        <v>63671</v>
      </c>
      <c r="F17" s="14">
        <v>39476</v>
      </c>
      <c r="G17" s="14">
        <v>76159</v>
      </c>
      <c r="H17" s="14">
        <v>49464</v>
      </c>
      <c r="I17" s="14">
        <v>23180</v>
      </c>
      <c r="J17" s="12">
        <f t="shared" si="6"/>
        <v>377970</v>
      </c>
    </row>
    <row r="18" spans="1:10" ht="18.75" customHeight="1">
      <c r="A18" s="13" t="s">
        <v>32</v>
      </c>
      <c r="B18" s="14">
        <v>42885</v>
      </c>
      <c r="C18" s="14">
        <v>23155</v>
      </c>
      <c r="D18" s="14">
        <v>36723</v>
      </c>
      <c r="E18" s="14">
        <v>48689</v>
      </c>
      <c r="F18" s="14">
        <v>28749</v>
      </c>
      <c r="G18" s="14">
        <v>60205</v>
      </c>
      <c r="H18" s="14">
        <v>43748</v>
      </c>
      <c r="I18" s="14">
        <v>20495</v>
      </c>
      <c r="J18" s="12">
        <f t="shared" si="6"/>
        <v>304649</v>
      </c>
    </row>
    <row r="19" spans="1:10" ht="18.75" customHeight="1">
      <c r="A19" s="13" t="s">
        <v>33</v>
      </c>
      <c r="B19" s="14">
        <v>3331</v>
      </c>
      <c r="C19" s="14">
        <v>2110</v>
      </c>
      <c r="D19" s="14">
        <v>2806</v>
      </c>
      <c r="E19" s="14">
        <v>4357</v>
      </c>
      <c r="F19" s="14">
        <v>2326</v>
      </c>
      <c r="G19" s="14">
        <v>4607</v>
      </c>
      <c r="H19" s="14">
        <v>2877</v>
      </c>
      <c r="I19" s="14">
        <v>1266</v>
      </c>
      <c r="J19" s="12">
        <f t="shared" si="6"/>
        <v>23680</v>
      </c>
    </row>
    <row r="20" spans="1:10" ht="18.75" customHeight="1">
      <c r="A20" s="17" t="s">
        <v>34</v>
      </c>
      <c r="B20" s="14">
        <f>B21+B22</f>
        <v>34314</v>
      </c>
      <c r="C20" s="14">
        <f aca="true" t="shared" si="7" ref="C20:I20">C21+C22</f>
        <v>26509</v>
      </c>
      <c r="D20" s="14">
        <f t="shared" si="7"/>
        <v>44749</v>
      </c>
      <c r="E20" s="14">
        <f t="shared" si="7"/>
        <v>58770</v>
      </c>
      <c r="F20" s="14">
        <f t="shared" si="7"/>
        <v>30908</v>
      </c>
      <c r="G20" s="14">
        <f t="shared" si="7"/>
        <v>47951</v>
      </c>
      <c r="H20" s="14">
        <f t="shared" si="7"/>
        <v>22535</v>
      </c>
      <c r="I20" s="14">
        <f t="shared" si="7"/>
        <v>9778</v>
      </c>
      <c r="J20" s="12">
        <f t="shared" si="6"/>
        <v>275514</v>
      </c>
    </row>
    <row r="21" spans="1:10" ht="18.75" customHeight="1">
      <c r="A21" s="13" t="s">
        <v>35</v>
      </c>
      <c r="B21" s="14">
        <v>21961</v>
      </c>
      <c r="C21" s="14">
        <v>16966</v>
      </c>
      <c r="D21" s="14">
        <v>28639</v>
      </c>
      <c r="E21" s="14">
        <v>37613</v>
      </c>
      <c r="F21" s="14">
        <v>19781</v>
      </c>
      <c r="G21" s="14">
        <v>30689</v>
      </c>
      <c r="H21" s="14">
        <v>14422</v>
      </c>
      <c r="I21" s="14">
        <v>6258</v>
      </c>
      <c r="J21" s="12">
        <f t="shared" si="6"/>
        <v>176329</v>
      </c>
    </row>
    <row r="22" spans="1:10" ht="18.75" customHeight="1">
      <c r="A22" s="13" t="s">
        <v>36</v>
      </c>
      <c r="B22" s="14">
        <v>12353</v>
      </c>
      <c r="C22" s="14">
        <v>9543</v>
      </c>
      <c r="D22" s="14">
        <v>16110</v>
      </c>
      <c r="E22" s="14">
        <v>21157</v>
      </c>
      <c r="F22" s="14">
        <v>11127</v>
      </c>
      <c r="G22" s="14">
        <v>17262</v>
      </c>
      <c r="H22" s="14">
        <v>8113</v>
      </c>
      <c r="I22" s="14">
        <v>3520</v>
      </c>
      <c r="J22" s="12">
        <f t="shared" si="6"/>
        <v>99185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0.9896</v>
      </c>
      <c r="C25" s="22">
        <v>0.9919</v>
      </c>
      <c r="D25" s="22">
        <v>1</v>
      </c>
      <c r="E25" s="22">
        <v>1</v>
      </c>
      <c r="F25" s="22">
        <v>1</v>
      </c>
      <c r="G25" s="22">
        <v>1</v>
      </c>
      <c r="H25" s="22">
        <v>0.9578</v>
      </c>
      <c r="I25" s="22">
        <v>0.9989</v>
      </c>
      <c r="J25" s="21"/>
    </row>
    <row r="26" spans="1:10" ht="18.75" customHeight="1">
      <c r="A26" s="17" t="s">
        <v>38</v>
      </c>
      <c r="B26" s="23">
        <v>0.81</v>
      </c>
      <c r="C26" s="23">
        <v>0.7268</v>
      </c>
      <c r="D26" s="23">
        <v>0.7795</v>
      </c>
      <c r="E26" s="23">
        <v>0.7645</v>
      </c>
      <c r="F26" s="23">
        <v>0.7208</v>
      </c>
      <c r="G26" s="23">
        <v>0.709</v>
      </c>
      <c r="H26" s="23">
        <v>0.6424</v>
      </c>
      <c r="I26" s="24">
        <v>0.8414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0.9685041484529308</v>
      </c>
      <c r="C28" s="23">
        <f aca="true" t="shared" si="8" ref="C28:I28">(((+C$8+C$16)*C$25)+(C$20*C$26))/C$7</f>
        <v>0.9579287242527806</v>
      </c>
      <c r="D28" s="23">
        <f t="shared" si="8"/>
        <v>0.9710030930137562</v>
      </c>
      <c r="E28" s="23">
        <f t="shared" si="8"/>
        <v>0.9669431646376853</v>
      </c>
      <c r="F28" s="23">
        <f t="shared" si="8"/>
        <v>0.9635453275824923</v>
      </c>
      <c r="G28" s="23">
        <f t="shared" si="8"/>
        <v>0.9687809232104743</v>
      </c>
      <c r="H28" s="23">
        <f t="shared" si="8"/>
        <v>0.9306780961539196</v>
      </c>
      <c r="I28" s="23">
        <f t="shared" si="8"/>
        <v>0.9879123073630138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73</v>
      </c>
      <c r="B31" s="26">
        <f>B28*B30</f>
        <v>1.5151278898397649</v>
      </c>
      <c r="C31" s="26">
        <f aca="true" t="shared" si="9" ref="C31:I31">C28*C30</f>
        <v>1.4734859636456272</v>
      </c>
      <c r="D31" s="26">
        <f t="shared" si="9"/>
        <v>1.508938806543377</v>
      </c>
      <c r="E31" s="26">
        <f t="shared" si="9"/>
        <v>1.5018561233152528</v>
      </c>
      <c r="F31" s="26">
        <f t="shared" si="9"/>
        <v>1.4564951171736955</v>
      </c>
      <c r="G31" s="26">
        <f t="shared" si="9"/>
        <v>1.5349364947346755</v>
      </c>
      <c r="H31" s="26">
        <f t="shared" si="9"/>
        <v>1.6897391513770565</v>
      </c>
      <c r="I31" s="26">
        <f t="shared" si="9"/>
        <v>1.8972855862906681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90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442618.86</v>
      </c>
      <c r="C37" s="29">
        <f aca="true" t="shared" si="12" ref="C37:I37">+C38+C39</f>
        <v>304815.62</v>
      </c>
      <c r="D37" s="29">
        <f t="shared" si="12"/>
        <v>513466.22</v>
      </c>
      <c r="E37" s="29">
        <f t="shared" si="12"/>
        <v>628801.63</v>
      </c>
      <c r="F37" s="29">
        <f t="shared" si="12"/>
        <v>344780.07</v>
      </c>
      <c r="G37" s="29">
        <f t="shared" si="12"/>
        <v>686058.29</v>
      </c>
      <c r="H37" s="29">
        <f t="shared" si="12"/>
        <v>442811.35</v>
      </c>
      <c r="I37" s="29">
        <f t="shared" si="12"/>
        <v>265923.55</v>
      </c>
      <c r="J37" s="29">
        <f t="shared" si="11"/>
        <v>3629275.59</v>
      </c>
      <c r="L37" s="43"/>
      <c r="M37" s="43"/>
    </row>
    <row r="38" spans="1:10" ht="15.75">
      <c r="A38" s="17" t="s">
        <v>74</v>
      </c>
      <c r="B38" s="30">
        <f>ROUND(+B7*B31,2)</f>
        <v>442618.86</v>
      </c>
      <c r="C38" s="30">
        <f aca="true" t="shared" si="13" ref="C38:I38">ROUND(+C7*C31,2)</f>
        <v>304815.62</v>
      </c>
      <c r="D38" s="30">
        <f t="shared" si="13"/>
        <v>513466.22</v>
      </c>
      <c r="E38" s="30">
        <f t="shared" si="13"/>
        <v>628801.63</v>
      </c>
      <c r="F38" s="30">
        <f t="shared" si="13"/>
        <v>344780.07</v>
      </c>
      <c r="G38" s="30">
        <f t="shared" si="13"/>
        <v>686058.29</v>
      </c>
      <c r="H38" s="30">
        <f t="shared" si="13"/>
        <v>442811.35</v>
      </c>
      <c r="I38" s="30">
        <f t="shared" si="13"/>
        <v>265923.55</v>
      </c>
      <c r="J38" s="30">
        <f>SUM(B38:I38)</f>
        <v>3629275.59</v>
      </c>
    </row>
    <row r="39" spans="1:12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  <c r="L39" s="65"/>
    </row>
    <row r="40" spans="1:12" ht="15.75">
      <c r="A40" s="2"/>
      <c r="B40" s="22"/>
      <c r="C40" s="21"/>
      <c r="D40" s="21"/>
      <c r="E40" s="27"/>
      <c r="F40" s="21"/>
      <c r="G40" s="21"/>
      <c r="H40" s="21"/>
      <c r="I40" s="21"/>
      <c r="J40" s="27"/>
      <c r="L40" s="65"/>
    </row>
    <row r="41" spans="1:12" ht="15.75">
      <c r="A41" s="2" t="s">
        <v>91</v>
      </c>
      <c r="B41" s="31">
        <f aca="true" t="shared" si="15" ref="B41:J41">+B42+B45+B51</f>
        <v>-80316</v>
      </c>
      <c r="C41" s="31">
        <f t="shared" si="15"/>
        <v>-72783</v>
      </c>
      <c r="D41" s="31">
        <f t="shared" si="15"/>
        <v>-94974</v>
      </c>
      <c r="E41" s="31">
        <f t="shared" si="15"/>
        <v>-103404</v>
      </c>
      <c r="F41" s="31">
        <f t="shared" si="15"/>
        <v>-78765</v>
      </c>
      <c r="G41" s="31">
        <f t="shared" si="15"/>
        <v>-110475</v>
      </c>
      <c r="H41" s="31">
        <f t="shared" si="15"/>
        <v>-55632</v>
      </c>
      <c r="I41" s="31">
        <f t="shared" si="15"/>
        <v>-45429</v>
      </c>
      <c r="J41" s="31">
        <f t="shared" si="15"/>
        <v>-641778</v>
      </c>
      <c r="L41" s="50"/>
    </row>
    <row r="42" spans="1:12" ht="15.75">
      <c r="A42" s="17" t="s">
        <v>44</v>
      </c>
      <c r="B42" s="32">
        <f>B43+B44</f>
        <v>-80316</v>
      </c>
      <c r="C42" s="32">
        <f aca="true" t="shared" si="16" ref="C42:I42">C43+C44</f>
        <v>-72783</v>
      </c>
      <c r="D42" s="32">
        <f t="shared" si="16"/>
        <v>-94974</v>
      </c>
      <c r="E42" s="32">
        <f t="shared" si="16"/>
        <v>-103404</v>
      </c>
      <c r="F42" s="32">
        <f t="shared" si="16"/>
        <v>-78765</v>
      </c>
      <c r="G42" s="32">
        <f t="shared" si="16"/>
        <v>-110475</v>
      </c>
      <c r="H42" s="32">
        <f t="shared" si="16"/>
        <v>-55632</v>
      </c>
      <c r="I42" s="32">
        <f t="shared" si="16"/>
        <v>-45429</v>
      </c>
      <c r="J42" s="31">
        <f t="shared" si="11"/>
        <v>-641778</v>
      </c>
      <c r="L42" s="43"/>
    </row>
    <row r="43" spans="1:12" ht="15.75">
      <c r="A43" s="13" t="s">
        <v>69</v>
      </c>
      <c r="B43" s="20">
        <f aca="true" t="shared" si="17" ref="B43:I43">ROUND(-B9*$D$3,2)</f>
        <v>-80316</v>
      </c>
      <c r="C43" s="20">
        <f t="shared" si="17"/>
        <v>-72783</v>
      </c>
      <c r="D43" s="20">
        <f t="shared" si="17"/>
        <v>-94974</v>
      </c>
      <c r="E43" s="20">
        <f t="shared" si="17"/>
        <v>-103404</v>
      </c>
      <c r="F43" s="20">
        <f t="shared" si="17"/>
        <v>-78765</v>
      </c>
      <c r="G43" s="20">
        <f t="shared" si="17"/>
        <v>-110475</v>
      </c>
      <c r="H43" s="20">
        <f t="shared" si="17"/>
        <v>-55632</v>
      </c>
      <c r="I43" s="20">
        <f t="shared" si="17"/>
        <v>-45429</v>
      </c>
      <c r="J43" s="57">
        <f t="shared" si="11"/>
        <v>-641778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0</v>
      </c>
      <c r="C45" s="32">
        <f t="shared" si="19"/>
        <v>0</v>
      </c>
      <c r="D45" s="32">
        <f t="shared" si="19"/>
        <v>0</v>
      </c>
      <c r="E45" s="32">
        <f t="shared" si="19"/>
        <v>0</v>
      </c>
      <c r="F45" s="32">
        <f t="shared" si="19"/>
        <v>0</v>
      </c>
      <c r="G45" s="32">
        <f t="shared" si="19"/>
        <v>0</v>
      </c>
      <c r="H45" s="32">
        <f t="shared" si="19"/>
        <v>0</v>
      </c>
      <c r="I45" s="32">
        <f t="shared" si="19"/>
        <v>0</v>
      </c>
      <c r="J45" s="32">
        <f t="shared" si="19"/>
        <v>0</v>
      </c>
      <c r="L45" s="50"/>
    </row>
    <row r="46" spans="1:10" ht="15.75">
      <c r="A46" s="13" t="s">
        <v>62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f t="shared" si="11"/>
        <v>0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362302.86</v>
      </c>
      <c r="C53" s="35">
        <f t="shared" si="20"/>
        <v>232032.62</v>
      </c>
      <c r="D53" s="35">
        <f t="shared" si="20"/>
        <v>418492.22</v>
      </c>
      <c r="E53" s="35">
        <f t="shared" si="20"/>
        <v>525397.63</v>
      </c>
      <c r="F53" s="35">
        <f t="shared" si="20"/>
        <v>266015.07</v>
      </c>
      <c r="G53" s="35">
        <f t="shared" si="20"/>
        <v>575583.29</v>
      </c>
      <c r="H53" s="35">
        <f t="shared" si="20"/>
        <v>387179.35</v>
      </c>
      <c r="I53" s="35">
        <f t="shared" si="20"/>
        <v>220494.55</v>
      </c>
      <c r="J53" s="35">
        <f>SUM(B53:I53)</f>
        <v>2987497.5900000003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2987497.5799999996</v>
      </c>
      <c r="L56" s="43"/>
    </row>
    <row r="57" spans="1:10" ht="17.25" customHeight="1">
      <c r="A57" s="17" t="s">
        <v>48</v>
      </c>
      <c r="B57" s="45">
        <v>65721.54</v>
      </c>
      <c r="C57" s="45">
        <v>60677.87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126399.41</v>
      </c>
    </row>
    <row r="58" spans="1:10" ht="17.25" customHeight="1">
      <c r="A58" s="17" t="s">
        <v>54</v>
      </c>
      <c r="B58" s="45">
        <v>296581.32</v>
      </c>
      <c r="C58" s="45">
        <v>171354.75</v>
      </c>
      <c r="D58" s="44">
        <v>0</v>
      </c>
      <c r="E58" s="45">
        <v>239111.25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707047.3200000001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151154.92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151154.92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173474.25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173474.25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63091.51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63091.51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30771.54</v>
      </c>
      <c r="E62" s="44">
        <v>0</v>
      </c>
      <c r="F62" s="45">
        <v>41443.6</v>
      </c>
      <c r="G62" s="44">
        <v>0</v>
      </c>
      <c r="H62" s="44">
        <v>0</v>
      </c>
      <c r="I62" s="44">
        <v>0</v>
      </c>
      <c r="J62" s="35">
        <f t="shared" si="21"/>
        <v>72215.14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164146.42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164146.42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105657.8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105657.8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16482.17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16482.17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224571.46</v>
      </c>
      <c r="G66" s="44">
        <v>0</v>
      </c>
      <c r="H66" s="44">
        <v>0</v>
      </c>
      <c r="I66" s="44">
        <v>0</v>
      </c>
      <c r="J66" s="35">
        <f t="shared" si="21"/>
        <v>224571.46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337288.01</v>
      </c>
      <c r="H67" s="45">
        <v>387179.35</v>
      </c>
      <c r="I67" s="44">
        <v>0</v>
      </c>
      <c r="J67" s="32">
        <f t="shared" si="21"/>
        <v>724467.36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238295.28</v>
      </c>
      <c r="H68" s="44">
        <v>0</v>
      </c>
      <c r="I68" s="44">
        <v>0</v>
      </c>
      <c r="J68" s="35">
        <f t="shared" si="21"/>
        <v>238295.28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75307.61</v>
      </c>
      <c r="J69" s="32">
        <f t="shared" si="21"/>
        <v>75307.61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145186.93</v>
      </c>
      <c r="J70" s="35">
        <f t="shared" si="21"/>
        <v>145186.93</v>
      </c>
    </row>
    <row r="71" spans="1:10" ht="17.25" customHeight="1">
      <c r="A71" s="41" t="s">
        <v>67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f>SUM(B71:I71)</f>
        <v>0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75</v>
      </c>
      <c r="B75" s="55">
        <v>1.6161079219288172</v>
      </c>
      <c r="C75" s="55">
        <v>1.5593795880149812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76</v>
      </c>
      <c r="B76" s="55">
        <v>1.4940145272437555</v>
      </c>
      <c r="C76" s="55">
        <v>1.443598623808376</v>
      </c>
      <c r="D76" s="55"/>
      <c r="E76" s="55">
        <v>1.5310795152802588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77</v>
      </c>
      <c r="B77" s="55">
        <v>0</v>
      </c>
      <c r="C77" s="55">
        <v>0</v>
      </c>
      <c r="D77" s="24">
        <v>1.4147519463149514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78</v>
      </c>
      <c r="B78" s="55">
        <v>0</v>
      </c>
      <c r="C78" s="55">
        <v>0</v>
      </c>
      <c r="D78" s="55">
        <v>1.480372666033095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79</v>
      </c>
      <c r="B79" s="55">
        <v>0</v>
      </c>
      <c r="C79" s="55">
        <v>0</v>
      </c>
      <c r="D79" s="55">
        <v>1.8071013738797324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80</v>
      </c>
      <c r="B80" s="55">
        <v>0</v>
      </c>
      <c r="C80" s="55">
        <v>0</v>
      </c>
      <c r="D80" s="55">
        <v>1.6522937791175665</v>
      </c>
      <c r="E80" s="55">
        <v>0</v>
      </c>
      <c r="F80" s="55">
        <v>1.5081903737563862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81</v>
      </c>
      <c r="B81" s="55">
        <v>0</v>
      </c>
      <c r="C81" s="55">
        <v>0</v>
      </c>
      <c r="D81" s="55">
        <v>0</v>
      </c>
      <c r="E81" s="55">
        <v>1.4809493993339882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82</v>
      </c>
      <c r="B82" s="55">
        <v>0</v>
      </c>
      <c r="C82" s="55">
        <v>0</v>
      </c>
      <c r="D82" s="55">
        <v>0</v>
      </c>
      <c r="E82" s="55">
        <v>1.4765563643329185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83</v>
      </c>
      <c r="B83" s="55">
        <v>0</v>
      </c>
      <c r="C83" s="55">
        <v>0</v>
      </c>
      <c r="D83" s="55">
        <v>0</v>
      </c>
      <c r="E83" s="24">
        <v>1.4640488538143555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84</v>
      </c>
      <c r="B84" s="55">
        <v>0</v>
      </c>
      <c r="C84" s="55">
        <v>0</v>
      </c>
      <c r="D84" s="55">
        <v>0</v>
      </c>
      <c r="E84" s="55">
        <v>0</v>
      </c>
      <c r="F84" s="55">
        <v>1.4468596544863155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85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1.475741144185051</v>
      </c>
      <c r="H85" s="55">
        <v>1.6897391427121375</v>
      </c>
      <c r="I85" s="55">
        <v>0</v>
      </c>
      <c r="J85" s="32"/>
    </row>
    <row r="86" spans="1:10" ht="15.75">
      <c r="A86" s="17" t="s">
        <v>86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1.6185061998856072</v>
      </c>
      <c r="H86" s="55">
        <v>0</v>
      </c>
      <c r="I86" s="55">
        <v>0</v>
      </c>
      <c r="J86" s="35"/>
    </row>
    <row r="87" spans="1:10" ht="15.75">
      <c r="A87" s="17" t="s">
        <v>87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1.85549684700968</v>
      </c>
      <c r="J87" s="32"/>
    </row>
    <row r="88" spans="1:10" ht="15.75">
      <c r="A88" s="41" t="s">
        <v>88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1.9203121749330503</v>
      </c>
      <c r="J88" s="39"/>
    </row>
    <row r="89" ht="15.75">
      <c r="A89" s="49" t="s">
        <v>89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2014-01-09T18:24:26Z</dcterms:modified>
  <cp:category/>
  <cp:version/>
  <cp:contentType/>
  <cp:contentStatus/>
</cp:coreProperties>
</file>