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<sst xmlns="http://schemas.openxmlformats.org/spreadsheetml/2006/main" count="94" uniqueCount="94">
  <si>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</si>
  <si>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</si>
  <si>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</si>
  <si>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</si>
  <si>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</si>
  <si>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</si>
  <si>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</si>
  <si>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</si>
  <si>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</si>
  <si>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</si>
  <si>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</si>
  <si>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</si>
  <si>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</si>
  <si>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</si>
  <si>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</si>
  <si>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</si>
  <si>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</si>
  <si>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</si>
  <si>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</si>
  <si>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</si>
  <si>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</si>
  <si>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</si>
  <si>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</si>
  <si>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</si>
  <si>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</si>
  <si>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</si>
  <si>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</si>
  <si>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</si>
  <si>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</si>
  <si>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</si>
  <si>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</si>
  <si>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</si>
  <si>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</si>
  <si>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</si>
  <si>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</si>
  <si>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</si>
  <si>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</si>
  <si>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</si>
  <si>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</si>
  <si>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</si>
  <si>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</si>
  <si>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</si>
  <si>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</si>
  <si>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</si>
  <si>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</si>
  <si>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</si>
  <si>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</si>
  <si>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</si>
  <si>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</si>
  <si>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</si>
  <si>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</si>
  <si>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</si>
  <si>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</si>
  <si>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</si>
  <si>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</si>
  <si>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</si>
  <si>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</si>
  <si>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</si>
  <si>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</si>
  <si>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</si>
  <si>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</si>
  <si>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</si>
  <si>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</si>
  <si>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</si>
  <si>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</si>
  <si>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</si>
  <si>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</si>
  <si>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</si>
  <si>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</si>
  <si>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</si>
  <si>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</si>
  <si>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</si>
  <si>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</si>
  <si>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</si>
  <si>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</si>
  <si>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</si>
  <si>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</si>
  <si>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</si>
  <si>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</si>
  <si>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</si>
  <si>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</si>
  <si>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</si>
  <si>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</si>
  <si>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</si>
  <si>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</si>
  <si>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</si>
  <si>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</si>
  <si>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</si>
  <si>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</si>
  <si>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</si>
  <si>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</si>
  <si>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</si>
  <si>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</si>
  <si>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03/01/14 - VENCIMENTO 10/01/14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</si>
</sst>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387306</v>
      </c>
      <c r="C7" s="10">
        <f aca="true" t="shared" si="0" ref="C7:I7">C8+C16+C20</f>
        <v>281359</v>
      </c>
      <c r="D7" s="10">
        <f t="shared" si="0"/>
        <v>428980</v>
      </c>
      <c r="E7" s="10">
        <f t="shared" si="0"/>
        <v>534075</v>
      </c>
      <c r="F7" s="10">
        <f t="shared" si="0"/>
        <v>310995</v>
      </c>
      <c r="G7" s="10">
        <f t="shared" si="0"/>
        <v>571778</v>
      </c>
      <c r="H7" s="10">
        <f t="shared" si="0"/>
        <v>310443</v>
      </c>
      <c r="I7" s="10">
        <f t="shared" si="0"/>
        <v>193754</v>
      </c>
      <c r="J7" s="10">
        <f>+J8+J16+J20</f>
        <v>3018690</v>
      </c>
      <c r="L7" s="42"/>
    </row>
    <row r="8" spans="1:10" ht="15.75">
      <c r="A8" s="11" t="s">
        <v>22</v>
      </c>
      <c r="B8" s="12">
        <f>+B9+B12</f>
        <v>212186</v>
      </c>
      <c r="C8" s="12">
        <f>+C9+C12</f>
        <v>162280</v>
      </c>
      <c r="D8" s="12">
        <f aca="true" t="shared" si="1" ref="D8:I8">+D9+D12</f>
        <v>268226</v>
      </c>
      <c r="E8" s="12">
        <f t="shared" si="1"/>
        <v>311425</v>
      </c>
      <c r="F8" s="12">
        <f t="shared" si="1"/>
        <v>174853</v>
      </c>
      <c r="G8" s="12">
        <f t="shared" si="1"/>
        <v>328515</v>
      </c>
      <c r="H8" s="12">
        <f t="shared" si="1"/>
        <v>164138</v>
      </c>
      <c r="I8" s="12">
        <f t="shared" si="1"/>
        <v>116177</v>
      </c>
      <c r="J8" s="12">
        <f>SUM(B8:I8)</f>
        <v>1737800</v>
      </c>
    </row>
    <row r="9" spans="1:10" ht="15.75">
      <c r="A9" s="13" t="s">
        <v>23</v>
      </c>
      <c r="B9" s="14">
        <v>31013</v>
      </c>
      <c r="C9" s="14">
        <v>28007</v>
      </c>
      <c r="D9" s="14">
        <v>33902</v>
      </c>
      <c r="E9" s="14">
        <v>38394</v>
      </c>
      <c r="F9" s="14">
        <v>30036</v>
      </c>
      <c r="G9" s="14">
        <v>42027</v>
      </c>
      <c r="H9" s="14">
        <v>19201</v>
      </c>
      <c r="I9" s="14">
        <v>19044</v>
      </c>
      <c r="J9" s="12">
        <f aca="true" t="shared" si="2" ref="J9:J15">SUM(B9:I9)</f>
        <v>241624</v>
      </c>
    </row>
    <row r="10" spans="1:10" ht="15.75">
      <c r="A10" s="15" t="s">
        <v>24</v>
      </c>
      <c r="B10" s="14">
        <f>+B9-B11</f>
        <v>31013</v>
      </c>
      <c r="C10" s="14">
        <f aca="true" t="shared" si="3" ref="C10:I10">+C9-C11</f>
        <v>28007</v>
      </c>
      <c r="D10" s="14">
        <f t="shared" si="3"/>
        <v>33902</v>
      </c>
      <c r="E10" s="14">
        <f t="shared" si="3"/>
        <v>38394</v>
      </c>
      <c r="F10" s="14">
        <f t="shared" si="3"/>
        <v>30036</v>
      </c>
      <c r="G10" s="14">
        <f t="shared" si="3"/>
        <v>42027</v>
      </c>
      <c r="H10" s="14">
        <f t="shared" si="3"/>
        <v>19201</v>
      </c>
      <c r="I10" s="14">
        <f t="shared" si="3"/>
        <v>19044</v>
      </c>
      <c r="J10" s="12">
        <f t="shared" si="2"/>
        <v>241624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181173</v>
      </c>
      <c r="C12" s="14">
        <f aca="true" t="shared" si="4" ref="C12:I12">C13+C14+C15</f>
        <v>134273</v>
      </c>
      <c r="D12" s="14">
        <f t="shared" si="4"/>
        <v>234324</v>
      </c>
      <c r="E12" s="14">
        <f t="shared" si="4"/>
        <v>273031</v>
      </c>
      <c r="F12" s="14">
        <f t="shared" si="4"/>
        <v>144817</v>
      </c>
      <c r="G12" s="14">
        <f t="shared" si="4"/>
        <v>286488</v>
      </c>
      <c r="H12" s="14">
        <f t="shared" si="4"/>
        <v>144937</v>
      </c>
      <c r="I12" s="14">
        <f t="shared" si="4"/>
        <v>97133</v>
      </c>
      <c r="J12" s="12">
        <f t="shared" si="2"/>
        <v>1496176</v>
      </c>
    </row>
    <row r="13" spans="1:10" ht="15.75">
      <c r="A13" s="15" t="s">
        <v>27</v>
      </c>
      <c r="B13" s="14">
        <v>84272</v>
      </c>
      <c r="C13" s="14">
        <v>65072</v>
      </c>
      <c r="D13" s="14">
        <v>110105</v>
      </c>
      <c r="E13" s="14">
        <v>131332</v>
      </c>
      <c r="F13" s="14">
        <v>71871</v>
      </c>
      <c r="G13" s="14">
        <v>141376</v>
      </c>
      <c r="H13" s="14">
        <v>70620</v>
      </c>
      <c r="I13" s="14">
        <v>45663</v>
      </c>
      <c r="J13" s="12">
        <f t="shared" si="2"/>
        <v>720311</v>
      </c>
    </row>
    <row r="14" spans="1:10" ht="15.75">
      <c r="A14" s="15" t="s">
        <v>28</v>
      </c>
      <c r="B14" s="14">
        <v>89594</v>
      </c>
      <c r="C14" s="14">
        <v>63262</v>
      </c>
      <c r="D14" s="14">
        <v>115769</v>
      </c>
      <c r="E14" s="14">
        <v>130716</v>
      </c>
      <c r="F14" s="14">
        <v>67156</v>
      </c>
      <c r="G14" s="14">
        <v>134151</v>
      </c>
      <c r="H14" s="14">
        <v>68764</v>
      </c>
      <c r="I14" s="14">
        <v>48243</v>
      </c>
      <c r="J14" s="12">
        <f t="shared" si="2"/>
        <v>717655</v>
      </c>
    </row>
    <row r="15" spans="1:10" ht="15.75">
      <c r="A15" s="15" t="s">
        <v>29</v>
      </c>
      <c r="B15" s="14">
        <v>7307</v>
      </c>
      <c r="C15" s="14">
        <v>5939</v>
      </c>
      <c r="D15" s="14">
        <v>8450</v>
      </c>
      <c r="E15" s="14">
        <v>10983</v>
      </c>
      <c r="F15" s="14">
        <v>5790</v>
      </c>
      <c r="G15" s="14">
        <v>10961</v>
      </c>
      <c r="H15" s="14">
        <v>5553</v>
      </c>
      <c r="I15" s="14">
        <v>3227</v>
      </c>
      <c r="J15" s="12">
        <f t="shared" si="2"/>
        <v>58210</v>
      </c>
    </row>
    <row r="16" spans="1:10" ht="15.75">
      <c r="A16" s="17" t="s">
        <v>30</v>
      </c>
      <c r="B16" s="18">
        <f>B17+B18+B19</f>
        <v>128610</v>
      </c>
      <c r="C16" s="18">
        <f aca="true" t="shared" si="5" ref="C16:I16">C17+C18+C19</f>
        <v>81178</v>
      </c>
      <c r="D16" s="18">
        <f t="shared" si="5"/>
        <v>101869</v>
      </c>
      <c r="E16" s="18">
        <f t="shared" si="5"/>
        <v>145101</v>
      </c>
      <c r="F16" s="18">
        <f t="shared" si="5"/>
        <v>94944</v>
      </c>
      <c r="G16" s="18">
        <f t="shared" si="5"/>
        <v>181556</v>
      </c>
      <c r="H16" s="18">
        <f t="shared" si="5"/>
        <v>116998</v>
      </c>
      <c r="I16" s="18">
        <f t="shared" si="5"/>
        <v>63853</v>
      </c>
      <c r="J16" s="12">
        <f aca="true" t="shared" si="6" ref="J16:J22">SUM(B16:I16)</f>
        <v>914109</v>
      </c>
    </row>
    <row r="17" spans="1:10" ht="18.75" customHeight="1">
      <c r="A17" s="13" t="s">
        <v>31</v>
      </c>
      <c r="B17" s="14">
        <v>65563</v>
      </c>
      <c r="C17" s="14">
        <v>45147</v>
      </c>
      <c r="D17" s="14">
        <v>55010</v>
      </c>
      <c r="E17" s="14">
        <v>80483</v>
      </c>
      <c r="F17" s="14">
        <v>53470</v>
      </c>
      <c r="G17" s="14">
        <v>100621</v>
      </c>
      <c r="H17" s="14">
        <v>62271</v>
      </c>
      <c r="I17" s="14">
        <v>33615</v>
      </c>
      <c r="J17" s="12">
        <f t="shared" si="6"/>
        <v>496180</v>
      </c>
    </row>
    <row r="18" spans="1:10" ht="18.75" customHeight="1">
      <c r="A18" s="13" t="s">
        <v>32</v>
      </c>
      <c r="B18" s="14">
        <v>58320</v>
      </c>
      <c r="C18" s="14">
        <v>32764</v>
      </c>
      <c r="D18" s="14">
        <v>43265</v>
      </c>
      <c r="E18" s="14">
        <v>59044</v>
      </c>
      <c r="F18" s="14">
        <v>38174</v>
      </c>
      <c r="G18" s="14">
        <v>74481</v>
      </c>
      <c r="H18" s="14">
        <v>50808</v>
      </c>
      <c r="I18" s="14">
        <v>28368</v>
      </c>
      <c r="J18" s="12">
        <f t="shared" si="6"/>
        <v>385224</v>
      </c>
    </row>
    <row r="19" spans="1:10" ht="18.75" customHeight="1">
      <c r="A19" s="13" t="s">
        <v>33</v>
      </c>
      <c r="B19" s="14">
        <v>4727</v>
      </c>
      <c r="C19" s="14">
        <v>3267</v>
      </c>
      <c r="D19" s="14">
        <v>3594</v>
      </c>
      <c r="E19" s="14">
        <v>5574</v>
      </c>
      <c r="F19" s="14">
        <v>3300</v>
      </c>
      <c r="G19" s="14">
        <v>6454</v>
      </c>
      <c r="H19" s="14">
        <v>3919</v>
      </c>
      <c r="I19" s="14">
        <v>1870</v>
      </c>
      <c r="J19" s="12">
        <f t="shared" si="6"/>
        <v>32705</v>
      </c>
    </row>
    <row r="20" spans="1:10" ht="18.75" customHeight="1">
      <c r="A20" s="17" t="s">
        <v>34</v>
      </c>
      <c r="B20" s="14">
        <f>B21+B22</f>
        <v>46510</v>
      </c>
      <c r="C20" s="14">
        <f aca="true" t="shared" si="7" ref="C20:I20">C21+C22</f>
        <v>37901</v>
      </c>
      <c r="D20" s="14">
        <f t="shared" si="7"/>
        <v>58885</v>
      </c>
      <c r="E20" s="14">
        <f t="shared" si="7"/>
        <v>77549</v>
      </c>
      <c r="F20" s="14">
        <f t="shared" si="7"/>
        <v>41198</v>
      </c>
      <c r="G20" s="14">
        <f t="shared" si="7"/>
        <v>61707</v>
      </c>
      <c r="H20" s="14">
        <f t="shared" si="7"/>
        <v>29307</v>
      </c>
      <c r="I20" s="14">
        <f t="shared" si="7"/>
        <v>13724</v>
      </c>
      <c r="J20" s="12">
        <f t="shared" si="6"/>
        <v>366781</v>
      </c>
    </row>
    <row r="21" spans="1:10" ht="18.75" customHeight="1">
      <c r="A21" s="13" t="s">
        <v>35</v>
      </c>
      <c r="B21" s="14">
        <v>29766</v>
      </c>
      <c r="C21" s="14">
        <v>24257</v>
      </c>
      <c r="D21" s="14">
        <v>37686</v>
      </c>
      <c r="E21" s="14">
        <v>49631</v>
      </c>
      <c r="F21" s="14">
        <v>26367</v>
      </c>
      <c r="G21" s="14">
        <v>39492</v>
      </c>
      <c r="H21" s="14">
        <v>18756</v>
      </c>
      <c r="I21" s="14">
        <v>8783</v>
      </c>
      <c r="J21" s="12">
        <f t="shared" si="6"/>
        <v>234738</v>
      </c>
    </row>
    <row r="22" spans="1:10" ht="18.75" customHeight="1">
      <c r="A22" s="13" t="s">
        <v>36</v>
      </c>
      <c r="B22" s="14">
        <v>16744</v>
      </c>
      <c r="C22" s="14">
        <v>13644</v>
      </c>
      <c r="D22" s="14">
        <v>21199</v>
      </c>
      <c r="E22" s="14">
        <v>27918</v>
      </c>
      <c r="F22" s="14">
        <v>14831</v>
      </c>
      <c r="G22" s="14">
        <v>22215</v>
      </c>
      <c r="H22" s="14">
        <v>10551</v>
      </c>
      <c r="I22" s="14">
        <v>4941</v>
      </c>
      <c r="J22" s="12">
        <f t="shared" si="6"/>
        <v>132043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0.9896</v>
      </c>
      <c r="C25" s="22">
        <v>0.9919</v>
      </c>
      <c r="D25" s="22">
        <v>1</v>
      </c>
      <c r="E25" s="22">
        <v>1</v>
      </c>
      <c r="F25" s="22">
        <v>1</v>
      </c>
      <c r="G25" s="22">
        <v>1</v>
      </c>
      <c r="H25" s="22">
        <v>0.9578</v>
      </c>
      <c r="I25" s="22">
        <v>0.9989</v>
      </c>
      <c r="J25" s="21"/>
    </row>
    <row r="26" spans="1:10" ht="18.75" customHeight="1">
      <c r="A26" s="17" t="s">
        <v>38</v>
      </c>
      <c r="B26" s="23">
        <v>0.81</v>
      </c>
      <c r="C26" s="23">
        <v>0.7268</v>
      </c>
      <c r="D26" s="23">
        <v>0.7795</v>
      </c>
      <c r="E26" s="23">
        <v>0.7645</v>
      </c>
      <c r="F26" s="23">
        <v>0.7208</v>
      </c>
      <c r="G26" s="23">
        <v>0.709</v>
      </c>
      <c r="H26" s="23">
        <v>0.6424</v>
      </c>
      <c r="I26" s="24">
        <v>0.8414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0.9680325675305831</v>
      </c>
      <c r="C28" s="23">
        <f aca="true" t="shared" si="8" ref="C28:I28">(((+C$8+C$16)*C$25)+(C$20*C$26))/C$7</f>
        <v>0.9561891995635469</v>
      </c>
      <c r="D28" s="23">
        <f t="shared" si="8"/>
        <v>0.9697325224952212</v>
      </c>
      <c r="E28" s="23">
        <f t="shared" si="8"/>
        <v>0.9658048223564106</v>
      </c>
      <c r="F28" s="23">
        <f t="shared" si="8"/>
        <v>0.9630139339860769</v>
      </c>
      <c r="G28" s="23">
        <f t="shared" si="8"/>
        <v>0.9685949144598079</v>
      </c>
      <c r="H28" s="23">
        <f t="shared" si="8"/>
        <v>0.9280250403455708</v>
      </c>
      <c r="I28" s="23">
        <f t="shared" si="8"/>
        <v>0.9877439464475571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1.5143901486448441</v>
      </c>
      <c r="C31" s="26">
        <f aca="true" t="shared" si="9" ref="C31:I31">C28*C30</f>
        <v>1.4708102267686478</v>
      </c>
      <c r="D31" s="26">
        <f t="shared" si="9"/>
        <v>1.5069643399575738</v>
      </c>
      <c r="E31" s="26">
        <f t="shared" si="9"/>
        <v>1.5000880500839768</v>
      </c>
      <c r="F31" s="26">
        <f t="shared" si="9"/>
        <v>1.455691862613354</v>
      </c>
      <c r="G31" s="26">
        <f t="shared" si="9"/>
        <v>1.5346417824701197</v>
      </c>
      <c r="H31" s="26">
        <f t="shared" si="9"/>
        <v>1.6849222632514185</v>
      </c>
      <c r="I31" s="26">
        <f t="shared" si="9"/>
        <v>1.8969622491525335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586532.39</v>
      </c>
      <c r="C37" s="29">
        <f aca="true" t="shared" si="12" ref="C37:I37">+C38+C39</f>
        <v>413825.69</v>
      </c>
      <c r="D37" s="29">
        <f t="shared" si="12"/>
        <v>646457.56</v>
      </c>
      <c r="E37" s="29">
        <f t="shared" si="12"/>
        <v>801159.53</v>
      </c>
      <c r="F37" s="29">
        <f t="shared" si="12"/>
        <v>452712.89</v>
      </c>
      <c r="G37" s="29">
        <f t="shared" si="12"/>
        <v>877474.41</v>
      </c>
      <c r="H37" s="29">
        <f t="shared" si="12"/>
        <v>523072.32</v>
      </c>
      <c r="I37" s="29">
        <f t="shared" si="12"/>
        <v>367544.02</v>
      </c>
      <c r="J37" s="29">
        <f t="shared" si="11"/>
        <v>4668778.8100000005</v>
      </c>
      <c r="L37" s="43"/>
      <c r="M37" s="43"/>
    </row>
    <row r="38" spans="1:10" ht="15.75">
      <c r="A38" s="17" t="s">
        <v>74</v>
      </c>
      <c r="B38" s="30">
        <f>ROUND(+B7*B31,2)</f>
        <v>586532.39</v>
      </c>
      <c r="C38" s="30">
        <f aca="true" t="shared" si="13" ref="C38:I38">ROUND(+C7*C31,2)</f>
        <v>413825.69</v>
      </c>
      <c r="D38" s="30">
        <f t="shared" si="13"/>
        <v>646457.56</v>
      </c>
      <c r="E38" s="30">
        <f t="shared" si="13"/>
        <v>801159.53</v>
      </c>
      <c r="F38" s="30">
        <f t="shared" si="13"/>
        <v>452712.89</v>
      </c>
      <c r="G38" s="30">
        <f t="shared" si="13"/>
        <v>877474.41</v>
      </c>
      <c r="H38" s="30">
        <f t="shared" si="13"/>
        <v>523072.32</v>
      </c>
      <c r="I38" s="30">
        <f t="shared" si="13"/>
        <v>367544.02</v>
      </c>
      <c r="J38" s="30">
        <f>SUM(B38:I38)</f>
        <v>4668778.8100000005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-107925</v>
      </c>
      <c r="C41" s="31">
        <f t="shared" si="15"/>
        <v>-100061.2</v>
      </c>
      <c r="D41" s="31">
        <f t="shared" si="15"/>
        <v>-112196.4</v>
      </c>
      <c r="E41" s="31">
        <f t="shared" si="15"/>
        <v>-132707.55</v>
      </c>
      <c r="F41" s="31">
        <f t="shared" si="15"/>
        <v>-94828.69</v>
      </c>
      <c r="G41" s="31">
        <f t="shared" si="15"/>
        <v>-155366.01</v>
      </c>
      <c r="H41" s="31">
        <f t="shared" si="15"/>
        <v>-76418.23</v>
      </c>
      <c r="I41" s="31">
        <f t="shared" si="15"/>
        <v>-63048</v>
      </c>
      <c r="J41" s="31">
        <f t="shared" si="15"/>
        <v>-842551.08</v>
      </c>
      <c r="L41" s="43"/>
    </row>
    <row r="42" spans="1:12" ht="15.75">
      <c r="A42" s="17" t="s">
        <v>44</v>
      </c>
      <c r="B42" s="32">
        <f>B43+B44</f>
        <v>-93039</v>
      </c>
      <c r="C42" s="32">
        <f aca="true" t="shared" si="16" ref="C42:I42">C43+C44</f>
        <v>-84021</v>
      </c>
      <c r="D42" s="32">
        <f t="shared" si="16"/>
        <v>-101706</v>
      </c>
      <c r="E42" s="32">
        <f t="shared" si="16"/>
        <v>-115182</v>
      </c>
      <c r="F42" s="32">
        <f t="shared" si="16"/>
        <v>-90108</v>
      </c>
      <c r="G42" s="32">
        <f t="shared" si="16"/>
        <v>-126081</v>
      </c>
      <c r="H42" s="32">
        <f t="shared" si="16"/>
        <v>-57603</v>
      </c>
      <c r="I42" s="32">
        <f t="shared" si="16"/>
        <v>-57132</v>
      </c>
      <c r="J42" s="31">
        <f t="shared" si="11"/>
        <v>-724872</v>
      </c>
      <c r="L42" s="43"/>
    </row>
    <row r="43" spans="1:12" ht="15.75">
      <c r="A43" s="13" t="s">
        <v>69</v>
      </c>
      <c r="B43" s="20">
        <f aca="true" t="shared" si="17" ref="B43:I43">ROUND(-B9*$D$3,2)</f>
        <v>-93039</v>
      </c>
      <c r="C43" s="20">
        <f t="shared" si="17"/>
        <v>-84021</v>
      </c>
      <c r="D43" s="20">
        <f t="shared" si="17"/>
        <v>-101706</v>
      </c>
      <c r="E43" s="20">
        <f t="shared" si="17"/>
        <v>-115182</v>
      </c>
      <c r="F43" s="20">
        <f t="shared" si="17"/>
        <v>-90108</v>
      </c>
      <c r="G43" s="20">
        <f t="shared" si="17"/>
        <v>-126081</v>
      </c>
      <c r="H43" s="20">
        <f t="shared" si="17"/>
        <v>-57603</v>
      </c>
      <c r="I43" s="20">
        <f t="shared" si="17"/>
        <v>-57132</v>
      </c>
      <c r="J43" s="57">
        <f t="shared" si="11"/>
        <v>-724872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-14886</v>
      </c>
      <c r="C45" s="32">
        <f t="shared" si="19"/>
        <v>-16040.2</v>
      </c>
      <c r="D45" s="32">
        <f t="shared" si="19"/>
        <v>-10490.4</v>
      </c>
      <c r="E45" s="32">
        <f t="shared" si="19"/>
        <v>-17525.55</v>
      </c>
      <c r="F45" s="32">
        <f t="shared" si="19"/>
        <v>-4720.69</v>
      </c>
      <c r="G45" s="32">
        <f t="shared" si="19"/>
        <v>-29285.01</v>
      </c>
      <c r="H45" s="32">
        <f t="shared" si="19"/>
        <v>-18815.23</v>
      </c>
      <c r="I45" s="32">
        <f t="shared" si="19"/>
        <v>-5916</v>
      </c>
      <c r="J45" s="32">
        <f t="shared" si="19"/>
        <v>-117679.07999999999</v>
      </c>
      <c r="L45" s="50"/>
    </row>
    <row r="46" spans="1:10" ht="15.75">
      <c r="A46" s="13" t="s">
        <v>62</v>
      </c>
      <c r="B46" s="27">
        <v>-14886</v>
      </c>
      <c r="C46" s="27">
        <v>-16040.2</v>
      </c>
      <c r="D46" s="27">
        <v>-10490.4</v>
      </c>
      <c r="E46" s="27">
        <v>-17525.55</v>
      </c>
      <c r="F46" s="27">
        <v>-4720.69</v>
      </c>
      <c r="G46" s="27">
        <v>-29285.01</v>
      </c>
      <c r="H46" s="27">
        <v>-18815.23</v>
      </c>
      <c r="I46" s="27">
        <v>-5916</v>
      </c>
      <c r="J46" s="27">
        <f t="shared" si="11"/>
        <v>-117679.07999999999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478607.39</v>
      </c>
      <c r="C53" s="35">
        <f t="shared" si="20"/>
        <v>313764.49</v>
      </c>
      <c r="D53" s="35">
        <f t="shared" si="20"/>
        <v>534261.16</v>
      </c>
      <c r="E53" s="35">
        <f t="shared" si="20"/>
        <v>668451.98</v>
      </c>
      <c r="F53" s="35">
        <f t="shared" si="20"/>
        <v>357884.2</v>
      </c>
      <c r="G53" s="35">
        <f t="shared" si="20"/>
        <v>722108.4</v>
      </c>
      <c r="H53" s="35">
        <f t="shared" si="20"/>
        <v>446654.09</v>
      </c>
      <c r="I53" s="35">
        <f t="shared" si="20"/>
        <v>304496.02</v>
      </c>
      <c r="J53" s="35">
        <f>SUM(B53:I53)</f>
        <v>3826227.73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3826227.75</v>
      </c>
      <c r="L56" s="43"/>
    </row>
    <row r="57" spans="1:10" ht="17.25" customHeight="1">
      <c r="A57" s="17" t="s">
        <v>48</v>
      </c>
      <c r="B57" s="45">
        <v>56058.88</v>
      </c>
      <c r="C57" s="45">
        <v>45425.46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101484.34</v>
      </c>
    </row>
    <row r="58" spans="1:10" ht="17.25" customHeight="1">
      <c r="A58" s="17" t="s">
        <v>54</v>
      </c>
      <c r="B58" s="45">
        <v>110649.27</v>
      </c>
      <c r="C58" s="45">
        <v>78400.48</v>
      </c>
      <c r="D58" s="44">
        <v>0</v>
      </c>
      <c r="E58" s="45">
        <v>103874.69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292924.44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83823.63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83823.63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126410.7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126410.7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31689.17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31689.17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20563.76</v>
      </c>
      <c r="E62" s="44">
        <v>0</v>
      </c>
      <c r="F62" s="45">
        <v>26070.21</v>
      </c>
      <c r="G62" s="44">
        <v>0</v>
      </c>
      <c r="H62" s="44">
        <v>0</v>
      </c>
      <c r="I62" s="44">
        <v>0</v>
      </c>
      <c r="J62" s="35">
        <f t="shared" si="21"/>
        <v>46633.97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115144.39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115144.39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78423.1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78423.1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12184.89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12184.89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226300.6</v>
      </c>
      <c r="G66" s="44">
        <v>0</v>
      </c>
      <c r="H66" s="44">
        <v>0</v>
      </c>
      <c r="I66" s="44">
        <v>0</v>
      </c>
      <c r="J66" s="35">
        <f t="shared" si="21"/>
        <v>226300.6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180900.64</v>
      </c>
      <c r="H67" s="45">
        <v>218171.94</v>
      </c>
      <c r="I67" s="44">
        <v>0</v>
      </c>
      <c r="J67" s="32">
        <f t="shared" si="21"/>
        <v>399072.58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140454.63</v>
      </c>
      <c r="H68" s="44">
        <v>0</v>
      </c>
      <c r="I68" s="44">
        <v>0</v>
      </c>
      <c r="J68" s="35">
        <f t="shared" si="21"/>
        <v>140454.63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36970.84</v>
      </c>
      <c r="J69" s="32">
        <f t="shared" si="21"/>
        <v>36970.84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115671.51</v>
      </c>
      <c r="J70" s="35">
        <f t="shared" si="21"/>
        <v>115671.51</v>
      </c>
    </row>
    <row r="71" spans="1:10" ht="17.25" customHeight="1">
      <c r="A71" s="41" t="s">
        <v>67</v>
      </c>
      <c r="B71" s="39">
        <v>311899.24</v>
      </c>
      <c r="C71" s="39">
        <v>189938.55</v>
      </c>
      <c r="D71" s="39">
        <v>271773.9</v>
      </c>
      <c r="E71" s="39">
        <v>358824.91</v>
      </c>
      <c r="F71" s="39">
        <v>105513.4</v>
      </c>
      <c r="G71" s="39">
        <v>400753.13</v>
      </c>
      <c r="H71" s="39">
        <v>228482.15</v>
      </c>
      <c r="I71" s="39">
        <v>151853.68</v>
      </c>
      <c r="J71" s="39">
        <f>SUM(B71:I71)</f>
        <v>2019038.9599999997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1.6129415295426597</v>
      </c>
      <c r="C75" s="55">
        <v>1.5603803806651684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1.493287042551991</v>
      </c>
      <c r="C76" s="55">
        <v>1.440977110882636</v>
      </c>
      <c r="D76" s="55"/>
      <c r="E76" s="55">
        <v>1.530077579419963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1.4118517606500862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1.4808518305561407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1.791334410397909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1.6928515159180428</v>
      </c>
      <c r="E80" s="55">
        <v>0</v>
      </c>
      <c r="F80" s="55">
        <v>1.506830614398182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1.4785279100389468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1.475361532510014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1.462324938213487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1.446061724574053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1.4755085289636891</v>
      </c>
      <c r="H85" s="55">
        <v>1.6849222562596033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1.6173776256052632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1.855180694179657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1.9213094479569999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2014-01-09T18:22:12Z</dcterms:modified>
  <cp:category/>
  <cp:version/>
  <cp:contentType/>
  <cp:contentStatus/>
</cp:coreProperties>
</file>