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<sst xmlns="http://schemas.openxmlformats.org/spreadsheetml/2006/main" count="94" uniqueCount="94">
  <si>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</si>
  <si>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</si>
  <si>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</si>
  <si>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</si>
  <si>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</si>
  <si>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</si>
  <si>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</si>
  <si>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</si>
  <si>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</si>
  <si>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</si>
  <si>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</si>
  <si>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</si>
  <si>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</si>
  <si>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</si>
  <si>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</si>
  <si>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</si>
  <si>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</si>
  <si>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</si>
  <si>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</si>
  <si>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</si>
  <si>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</si>
  <si>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</si>
  <si>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</si>
  <si>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</si>
  <si>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</si>
  <si>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</si>
  <si>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</si>
  <si>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</si>
  <si>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</si>
  <si>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</si>
  <si>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</si>
  <si>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</si>
  <si>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</si>
  <si>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</si>
  <si>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</si>
  <si>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</si>
  <si>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</si>
  <si>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</si>
  <si>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</si>
  <si>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</si>
  <si>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</si>
  <si>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</si>
  <si>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</si>
  <si>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</si>
  <si>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</si>
  <si>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</si>
  <si>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</si>
  <si>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</si>
  <si>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</si>
  <si>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</si>
  <si>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</si>
  <si>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</si>
  <si>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</si>
  <si>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</si>
  <si>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</si>
  <si>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</si>
  <si>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</si>
  <si>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</si>
  <si>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</si>
  <si>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</si>
  <si>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</si>
  <si>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</si>
  <si>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</si>
  <si>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</si>
  <si>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</si>
  <si>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</si>
  <si>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</si>
  <si>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</si>
  <si>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</si>
  <si>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</si>
  <si>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</si>
  <si>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</si>
  <si>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</si>
  <si>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</si>
  <si>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</si>
  <si>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</si>
  <si>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</si>
  <si>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</si>
  <si>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</si>
  <si>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</si>
  <si>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</si>
  <si>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</si>
  <si>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</si>
  <si>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</si>
  <si>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</si>
  <si>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</si>
  <si>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</si>
  <si>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</si>
  <si>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</si>
  <si>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</si>
  <si>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</si>
  <si>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</si>
  <si>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</si>
  <si>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02/01/14 - VENCIMENTO 09/01/14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</si>
</sst>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346044</v>
      </c>
      <c r="C7" s="10">
        <f aca="true" t="shared" si="0" ref="C7:I7">C8+C16+C20</f>
        <v>251397</v>
      </c>
      <c r="D7" s="10">
        <f t="shared" si="0"/>
        <v>383645</v>
      </c>
      <c r="E7" s="10">
        <f t="shared" si="0"/>
        <v>468985</v>
      </c>
      <c r="F7" s="10">
        <f t="shared" si="0"/>
        <v>276879</v>
      </c>
      <c r="G7" s="10">
        <f t="shared" si="0"/>
        <v>518802</v>
      </c>
      <c r="H7" s="10">
        <f t="shared" si="0"/>
        <v>282978</v>
      </c>
      <c r="I7" s="10">
        <f t="shared" si="0"/>
        <v>177441</v>
      </c>
      <c r="J7" s="10">
        <f>+J8+J16+J20</f>
        <v>2706171</v>
      </c>
      <c r="L7" s="42"/>
    </row>
    <row r="8" spans="1:10" ht="15.75">
      <c r="A8" s="11" t="s">
        <v>22</v>
      </c>
      <c r="B8" s="12">
        <f>+B9+B12</f>
        <v>191624</v>
      </c>
      <c r="C8" s="12">
        <f>+C9+C12</f>
        <v>146808</v>
      </c>
      <c r="D8" s="12">
        <f aca="true" t="shared" si="1" ref="D8:I8">+D9+D12</f>
        <v>243079</v>
      </c>
      <c r="E8" s="12">
        <f t="shared" si="1"/>
        <v>277331</v>
      </c>
      <c r="F8" s="12">
        <f t="shared" si="1"/>
        <v>157768</v>
      </c>
      <c r="G8" s="12">
        <f t="shared" si="1"/>
        <v>299919</v>
      </c>
      <c r="H8" s="12">
        <f t="shared" si="1"/>
        <v>150639</v>
      </c>
      <c r="I8" s="12">
        <f t="shared" si="1"/>
        <v>106682</v>
      </c>
      <c r="J8" s="12">
        <f>SUM(B8:I8)</f>
        <v>1573850</v>
      </c>
    </row>
    <row r="9" spans="1:10" ht="15.75">
      <c r="A9" s="13" t="s">
        <v>23</v>
      </c>
      <c r="B9" s="14">
        <v>30772</v>
      </c>
      <c r="C9" s="14">
        <v>26765</v>
      </c>
      <c r="D9" s="14">
        <v>33235</v>
      </c>
      <c r="E9" s="14">
        <v>36535</v>
      </c>
      <c r="F9" s="14">
        <v>28267</v>
      </c>
      <c r="G9" s="14">
        <v>42288</v>
      </c>
      <c r="H9" s="14">
        <v>19612</v>
      </c>
      <c r="I9" s="14">
        <v>19212</v>
      </c>
      <c r="J9" s="12">
        <f aca="true" t="shared" si="2" ref="J9:J15">SUM(B9:I9)</f>
        <v>236686</v>
      </c>
    </row>
    <row r="10" spans="1:10" ht="15.75">
      <c r="A10" s="15" t="s">
        <v>24</v>
      </c>
      <c r="B10" s="14">
        <f>+B9-B11</f>
        <v>30772</v>
      </c>
      <c r="C10" s="14">
        <f aca="true" t="shared" si="3" ref="C10:I10">+C9-C11</f>
        <v>26765</v>
      </c>
      <c r="D10" s="14">
        <f t="shared" si="3"/>
        <v>33235</v>
      </c>
      <c r="E10" s="14">
        <f t="shared" si="3"/>
        <v>36535</v>
      </c>
      <c r="F10" s="14">
        <f t="shared" si="3"/>
        <v>28267</v>
      </c>
      <c r="G10" s="14">
        <f t="shared" si="3"/>
        <v>42288</v>
      </c>
      <c r="H10" s="14">
        <f t="shared" si="3"/>
        <v>19612</v>
      </c>
      <c r="I10" s="14">
        <f t="shared" si="3"/>
        <v>19212</v>
      </c>
      <c r="J10" s="12">
        <f t="shared" si="2"/>
        <v>236686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160852</v>
      </c>
      <c r="C12" s="14">
        <f aca="true" t="shared" si="4" ref="C12:I12">C13+C14+C15</f>
        <v>120043</v>
      </c>
      <c r="D12" s="14">
        <f t="shared" si="4"/>
        <v>209844</v>
      </c>
      <c r="E12" s="14">
        <f t="shared" si="4"/>
        <v>240796</v>
      </c>
      <c r="F12" s="14">
        <f t="shared" si="4"/>
        <v>129501</v>
      </c>
      <c r="G12" s="14">
        <f t="shared" si="4"/>
        <v>257631</v>
      </c>
      <c r="H12" s="14">
        <f t="shared" si="4"/>
        <v>131027</v>
      </c>
      <c r="I12" s="14">
        <f t="shared" si="4"/>
        <v>87470</v>
      </c>
      <c r="J12" s="12">
        <f t="shared" si="2"/>
        <v>1337164</v>
      </c>
    </row>
    <row r="13" spans="1:10" ht="15.75">
      <c r="A13" s="15" t="s">
        <v>27</v>
      </c>
      <c r="B13" s="14">
        <v>73408</v>
      </c>
      <c r="C13" s="14">
        <v>57238</v>
      </c>
      <c r="D13" s="14">
        <v>96385</v>
      </c>
      <c r="E13" s="14">
        <v>113365</v>
      </c>
      <c r="F13" s="14">
        <v>62963</v>
      </c>
      <c r="G13" s="14">
        <v>125340</v>
      </c>
      <c r="H13" s="14">
        <v>63044</v>
      </c>
      <c r="I13" s="14">
        <v>40526</v>
      </c>
      <c r="J13" s="12">
        <f t="shared" si="2"/>
        <v>632269</v>
      </c>
    </row>
    <row r="14" spans="1:10" ht="15.75">
      <c r="A14" s="15" t="s">
        <v>28</v>
      </c>
      <c r="B14" s="14">
        <v>80433</v>
      </c>
      <c r="C14" s="14">
        <v>57113</v>
      </c>
      <c r="D14" s="14">
        <v>105446</v>
      </c>
      <c r="E14" s="14">
        <v>117262</v>
      </c>
      <c r="F14" s="14">
        <v>61119</v>
      </c>
      <c r="G14" s="14">
        <v>121720</v>
      </c>
      <c r="H14" s="14">
        <v>62667</v>
      </c>
      <c r="I14" s="14">
        <v>43884</v>
      </c>
      <c r="J14" s="12">
        <f t="shared" si="2"/>
        <v>649644</v>
      </c>
    </row>
    <row r="15" spans="1:10" ht="15.75">
      <c r="A15" s="15" t="s">
        <v>29</v>
      </c>
      <c r="B15" s="14">
        <v>7011</v>
      </c>
      <c r="C15" s="14">
        <v>5692</v>
      </c>
      <c r="D15" s="14">
        <v>8013</v>
      </c>
      <c r="E15" s="14">
        <v>10169</v>
      </c>
      <c r="F15" s="14">
        <v>5419</v>
      </c>
      <c r="G15" s="14">
        <v>10571</v>
      </c>
      <c r="H15" s="14">
        <v>5316</v>
      </c>
      <c r="I15" s="14">
        <v>3060</v>
      </c>
      <c r="J15" s="12">
        <f t="shared" si="2"/>
        <v>55251</v>
      </c>
    </row>
    <row r="16" spans="1:10" ht="15.75">
      <c r="A16" s="17" t="s">
        <v>30</v>
      </c>
      <c r="B16" s="18">
        <f>B17+B18+B19</f>
        <v>113575</v>
      </c>
      <c r="C16" s="18">
        <f aca="true" t="shared" si="5" ref="C16:I16">C17+C18+C19</f>
        <v>71466</v>
      </c>
      <c r="D16" s="18">
        <f t="shared" si="5"/>
        <v>89465</v>
      </c>
      <c r="E16" s="18">
        <f t="shared" si="5"/>
        <v>125348</v>
      </c>
      <c r="F16" s="18">
        <f t="shared" si="5"/>
        <v>82925</v>
      </c>
      <c r="G16" s="18">
        <f t="shared" si="5"/>
        <v>162683</v>
      </c>
      <c r="H16" s="18">
        <f t="shared" si="5"/>
        <v>106081</v>
      </c>
      <c r="I16" s="18">
        <f t="shared" si="5"/>
        <v>58207</v>
      </c>
      <c r="J16" s="12">
        <f aca="true" t="shared" si="6" ref="J16:J22">SUM(B16:I16)</f>
        <v>809750</v>
      </c>
    </row>
    <row r="17" spans="1:10" ht="18.75" customHeight="1">
      <c r="A17" s="13" t="s">
        <v>31</v>
      </c>
      <c r="B17" s="14">
        <v>57151</v>
      </c>
      <c r="C17" s="14">
        <v>38838</v>
      </c>
      <c r="D17" s="14">
        <v>47107</v>
      </c>
      <c r="E17" s="14">
        <v>67386</v>
      </c>
      <c r="F17" s="14">
        <v>45696</v>
      </c>
      <c r="G17" s="14">
        <v>88576</v>
      </c>
      <c r="H17" s="14">
        <v>56050</v>
      </c>
      <c r="I17" s="14">
        <v>30478</v>
      </c>
      <c r="J17" s="12">
        <f t="shared" si="6"/>
        <v>431282</v>
      </c>
    </row>
    <row r="18" spans="1:10" ht="18.75" customHeight="1">
      <c r="A18" s="13" t="s">
        <v>32</v>
      </c>
      <c r="B18" s="14">
        <v>51858</v>
      </c>
      <c r="C18" s="14">
        <v>29406</v>
      </c>
      <c r="D18" s="14">
        <v>38818</v>
      </c>
      <c r="E18" s="14">
        <v>52771</v>
      </c>
      <c r="F18" s="14">
        <v>34125</v>
      </c>
      <c r="G18" s="14">
        <v>67960</v>
      </c>
      <c r="H18" s="14">
        <v>46150</v>
      </c>
      <c r="I18" s="14">
        <v>25803</v>
      </c>
      <c r="J18" s="12">
        <f t="shared" si="6"/>
        <v>346891</v>
      </c>
    </row>
    <row r="19" spans="1:10" ht="18.75" customHeight="1">
      <c r="A19" s="13" t="s">
        <v>33</v>
      </c>
      <c r="B19" s="14">
        <v>4566</v>
      </c>
      <c r="C19" s="14">
        <v>3222</v>
      </c>
      <c r="D19" s="14">
        <v>3540</v>
      </c>
      <c r="E19" s="14">
        <v>5191</v>
      </c>
      <c r="F19" s="14">
        <v>3104</v>
      </c>
      <c r="G19" s="14">
        <v>6147</v>
      </c>
      <c r="H19" s="14">
        <v>3881</v>
      </c>
      <c r="I19" s="14">
        <v>1926</v>
      </c>
      <c r="J19" s="12">
        <f t="shared" si="6"/>
        <v>31577</v>
      </c>
    </row>
    <row r="20" spans="1:10" ht="18.75" customHeight="1">
      <c r="A20" s="17" t="s">
        <v>34</v>
      </c>
      <c r="B20" s="14">
        <f>B21+B22</f>
        <v>40845</v>
      </c>
      <c r="C20" s="14">
        <f aca="true" t="shared" si="7" ref="C20:I20">C21+C22</f>
        <v>33123</v>
      </c>
      <c r="D20" s="14">
        <f t="shared" si="7"/>
        <v>51101</v>
      </c>
      <c r="E20" s="14">
        <f t="shared" si="7"/>
        <v>66306</v>
      </c>
      <c r="F20" s="14">
        <f t="shared" si="7"/>
        <v>36186</v>
      </c>
      <c r="G20" s="14">
        <f t="shared" si="7"/>
        <v>56200</v>
      </c>
      <c r="H20" s="14">
        <f t="shared" si="7"/>
        <v>26258</v>
      </c>
      <c r="I20" s="14">
        <f t="shared" si="7"/>
        <v>12552</v>
      </c>
      <c r="J20" s="12">
        <f t="shared" si="6"/>
        <v>322571</v>
      </c>
    </row>
    <row r="21" spans="1:10" ht="18.75" customHeight="1">
      <c r="A21" s="13" t="s">
        <v>35</v>
      </c>
      <c r="B21" s="14">
        <v>26141</v>
      </c>
      <c r="C21" s="14">
        <v>21199</v>
      </c>
      <c r="D21" s="14">
        <v>32705</v>
      </c>
      <c r="E21" s="14">
        <v>42436</v>
      </c>
      <c r="F21" s="14">
        <v>23159</v>
      </c>
      <c r="G21" s="14">
        <v>35968</v>
      </c>
      <c r="H21" s="14">
        <v>16805</v>
      </c>
      <c r="I21" s="14">
        <v>8033</v>
      </c>
      <c r="J21" s="12">
        <f t="shared" si="6"/>
        <v>206446</v>
      </c>
    </row>
    <row r="22" spans="1:10" ht="18.75" customHeight="1">
      <c r="A22" s="13" t="s">
        <v>36</v>
      </c>
      <c r="B22" s="14">
        <v>14704</v>
      </c>
      <c r="C22" s="14">
        <v>11924</v>
      </c>
      <c r="D22" s="14">
        <v>18396</v>
      </c>
      <c r="E22" s="14">
        <v>23870</v>
      </c>
      <c r="F22" s="14">
        <v>13027</v>
      </c>
      <c r="G22" s="14">
        <v>20232</v>
      </c>
      <c r="H22" s="14">
        <v>9453</v>
      </c>
      <c r="I22" s="14">
        <v>4519</v>
      </c>
      <c r="J22" s="12">
        <f t="shared" si="6"/>
        <v>116125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0.9684010715400354</v>
      </c>
      <c r="C28" s="23">
        <f aca="true" t="shared" si="8" ref="C28:I28">(((+C$8+C$16)*C$25)+(C$20*C$26))/C$7</f>
        <v>0.956971550973162</v>
      </c>
      <c r="D28" s="23">
        <f t="shared" si="8"/>
        <v>0.9706296954215486</v>
      </c>
      <c r="E28" s="23">
        <f t="shared" si="8"/>
        <v>0.9667045577150655</v>
      </c>
      <c r="F28" s="23">
        <f t="shared" si="8"/>
        <v>0.9635106627804926</v>
      </c>
      <c r="G28" s="23">
        <f t="shared" si="8"/>
        <v>0.9684769912220847</v>
      </c>
      <c r="H28" s="23">
        <f t="shared" si="8"/>
        <v>0.9285335086119769</v>
      </c>
      <c r="I28" s="23">
        <f t="shared" si="8"/>
        <v>0.9877586065227315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1.5149666363172314</v>
      </c>
      <c r="C31" s="26">
        <f aca="true" t="shared" si="9" ref="C31:I31">C28*C30</f>
        <v>1.472013639706918</v>
      </c>
      <c r="D31" s="26">
        <f t="shared" si="9"/>
        <v>1.5083585466850866</v>
      </c>
      <c r="E31" s="26">
        <f t="shared" si="9"/>
        <v>1.5014855190430396</v>
      </c>
      <c r="F31" s="26">
        <f t="shared" si="9"/>
        <v>1.4564427178589927</v>
      </c>
      <c r="G31" s="26">
        <f t="shared" si="9"/>
        <v>1.534454944892271</v>
      </c>
      <c r="H31" s="26">
        <f t="shared" si="9"/>
        <v>1.6858454382359054</v>
      </c>
      <c r="I31" s="26">
        <f t="shared" si="9"/>
        <v>1.8969904038269059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524245.11</v>
      </c>
      <c r="C37" s="29">
        <f aca="true" t="shared" si="12" ref="C37:I37">+C38+C39</f>
        <v>370059.81</v>
      </c>
      <c r="D37" s="29">
        <f t="shared" si="12"/>
        <v>578674.21</v>
      </c>
      <c r="E37" s="29">
        <f t="shared" si="12"/>
        <v>704174.19</v>
      </c>
      <c r="F37" s="29">
        <f t="shared" si="12"/>
        <v>403258.4</v>
      </c>
      <c r="G37" s="29">
        <f t="shared" si="12"/>
        <v>796078.29</v>
      </c>
      <c r="H37" s="29">
        <f t="shared" si="12"/>
        <v>477057.17</v>
      </c>
      <c r="I37" s="29">
        <f t="shared" si="12"/>
        <v>336603.87</v>
      </c>
      <c r="J37" s="29">
        <f t="shared" si="11"/>
        <v>4190151.05</v>
      </c>
      <c r="L37" s="43"/>
      <c r="M37" s="43"/>
    </row>
    <row r="38" spans="1:10" ht="15.75">
      <c r="A38" s="17" t="s">
        <v>74</v>
      </c>
      <c r="B38" s="30">
        <f>ROUND(+B7*B31,2)</f>
        <v>524245.11</v>
      </c>
      <c r="C38" s="30">
        <f aca="true" t="shared" si="13" ref="C38:I38">ROUND(+C7*C31,2)</f>
        <v>370059.81</v>
      </c>
      <c r="D38" s="30">
        <f t="shared" si="13"/>
        <v>578674.21</v>
      </c>
      <c r="E38" s="30">
        <f t="shared" si="13"/>
        <v>704174.19</v>
      </c>
      <c r="F38" s="30">
        <f t="shared" si="13"/>
        <v>403258.4</v>
      </c>
      <c r="G38" s="30">
        <f t="shared" si="13"/>
        <v>796078.29</v>
      </c>
      <c r="H38" s="30">
        <f t="shared" si="13"/>
        <v>477057.17</v>
      </c>
      <c r="I38" s="30">
        <f t="shared" si="13"/>
        <v>336603.87</v>
      </c>
      <c r="J38" s="30">
        <f>SUM(B38:I38)</f>
        <v>4190151.05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-107202</v>
      </c>
      <c r="C41" s="31">
        <f t="shared" si="15"/>
        <v>-96335.2</v>
      </c>
      <c r="D41" s="31">
        <f t="shared" si="15"/>
        <v>-108754.6</v>
      </c>
      <c r="E41" s="31">
        <f t="shared" si="15"/>
        <v>-127534.95</v>
      </c>
      <c r="F41" s="31">
        <f t="shared" si="15"/>
        <v>-89791.29</v>
      </c>
      <c r="G41" s="31">
        <f t="shared" si="15"/>
        <v>-158845.01</v>
      </c>
      <c r="H41" s="31">
        <f t="shared" si="15"/>
        <v>-77651.23</v>
      </c>
      <c r="I41" s="31">
        <f t="shared" si="15"/>
        <v>-63956.4</v>
      </c>
      <c r="J41" s="31">
        <f t="shared" si="15"/>
        <v>-830070.6799999999</v>
      </c>
      <c r="L41" s="43"/>
    </row>
    <row r="42" spans="1:12" ht="15.75">
      <c r="A42" s="17" t="s">
        <v>44</v>
      </c>
      <c r="B42" s="32">
        <f>B43+B44</f>
        <v>-92316</v>
      </c>
      <c r="C42" s="32">
        <f aca="true" t="shared" si="16" ref="C42:I42">C43+C44</f>
        <v>-80295</v>
      </c>
      <c r="D42" s="32">
        <f t="shared" si="16"/>
        <v>-99705</v>
      </c>
      <c r="E42" s="32">
        <f t="shared" si="16"/>
        <v>-109605</v>
      </c>
      <c r="F42" s="32">
        <f t="shared" si="16"/>
        <v>-84801</v>
      </c>
      <c r="G42" s="32">
        <f t="shared" si="16"/>
        <v>-126864</v>
      </c>
      <c r="H42" s="32">
        <f t="shared" si="16"/>
        <v>-58836</v>
      </c>
      <c r="I42" s="32">
        <f t="shared" si="16"/>
        <v>-57636</v>
      </c>
      <c r="J42" s="31">
        <f t="shared" si="11"/>
        <v>-710058</v>
      </c>
      <c r="L42" s="43"/>
    </row>
    <row r="43" spans="1:12" ht="15.75">
      <c r="A43" s="13" t="s">
        <v>69</v>
      </c>
      <c r="B43" s="20">
        <f aca="true" t="shared" si="17" ref="B43:I43">ROUND(-B9*$D$3,2)</f>
        <v>-92316</v>
      </c>
      <c r="C43" s="20">
        <f t="shared" si="17"/>
        <v>-80295</v>
      </c>
      <c r="D43" s="20">
        <f t="shared" si="17"/>
        <v>-99705</v>
      </c>
      <c r="E43" s="20">
        <f t="shared" si="17"/>
        <v>-109605</v>
      </c>
      <c r="F43" s="20">
        <f t="shared" si="17"/>
        <v>-84801</v>
      </c>
      <c r="G43" s="20">
        <f t="shared" si="17"/>
        <v>-126864</v>
      </c>
      <c r="H43" s="20">
        <f t="shared" si="17"/>
        <v>-58836</v>
      </c>
      <c r="I43" s="20">
        <f t="shared" si="17"/>
        <v>-57636</v>
      </c>
      <c r="J43" s="57">
        <f t="shared" si="11"/>
        <v>-710058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50"/>
    </row>
    <row r="45" spans="1:12" ht="15.75">
      <c r="A45" s="17" t="s">
        <v>45</v>
      </c>
      <c r="B45" s="32">
        <f aca="true" t="shared" si="19" ref="B45:J45">SUM(B46:B50)</f>
        <v>-14886</v>
      </c>
      <c r="C45" s="32">
        <f t="shared" si="19"/>
        <v>-16040.2</v>
      </c>
      <c r="D45" s="32">
        <f t="shared" si="19"/>
        <v>-9049.6</v>
      </c>
      <c r="E45" s="32">
        <f t="shared" si="19"/>
        <v>-17929.95</v>
      </c>
      <c r="F45" s="32">
        <f t="shared" si="19"/>
        <v>-4990.29</v>
      </c>
      <c r="G45" s="32">
        <f t="shared" si="19"/>
        <v>-31981.01</v>
      </c>
      <c r="H45" s="32">
        <f t="shared" si="19"/>
        <v>-18815.23</v>
      </c>
      <c r="I45" s="32">
        <f t="shared" si="19"/>
        <v>-6320.4</v>
      </c>
      <c r="J45" s="32">
        <f t="shared" si="19"/>
        <v>-120012.68</v>
      </c>
      <c r="L45" s="50"/>
    </row>
    <row r="46" spans="1:10" ht="15.75">
      <c r="A46" s="13" t="s">
        <v>62</v>
      </c>
      <c r="B46" s="27">
        <v>-14886</v>
      </c>
      <c r="C46" s="27">
        <v>-16040.2</v>
      </c>
      <c r="D46" s="27">
        <v>-8510.4</v>
      </c>
      <c r="E46" s="27">
        <v>-17525.55</v>
      </c>
      <c r="F46" s="27">
        <v>-4720.69</v>
      </c>
      <c r="G46" s="27">
        <v>-29285.01</v>
      </c>
      <c r="H46" s="27">
        <v>-18815.23</v>
      </c>
      <c r="I46" s="27">
        <v>-5916</v>
      </c>
      <c r="J46" s="27">
        <f t="shared" si="11"/>
        <v>-115699.07999999999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-539.2</v>
      </c>
      <c r="E50" s="27">
        <v>-404.4</v>
      </c>
      <c r="F50" s="27">
        <v>-269.6</v>
      </c>
      <c r="G50" s="27">
        <v>-2696</v>
      </c>
      <c r="H50" s="27">
        <v>0</v>
      </c>
      <c r="I50" s="27">
        <v>-404.4</v>
      </c>
      <c r="J50" s="27">
        <f t="shared" si="11"/>
        <v>-4313.599999999999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417043.11</v>
      </c>
      <c r="C53" s="35">
        <f t="shared" si="20"/>
        <v>273724.61</v>
      </c>
      <c r="D53" s="35">
        <f t="shared" si="20"/>
        <v>469919.61</v>
      </c>
      <c r="E53" s="35">
        <f t="shared" si="20"/>
        <v>576639.24</v>
      </c>
      <c r="F53" s="35">
        <f t="shared" si="20"/>
        <v>313467.11000000004</v>
      </c>
      <c r="G53" s="35">
        <f t="shared" si="20"/>
        <v>637233.28</v>
      </c>
      <c r="H53" s="35">
        <f t="shared" si="20"/>
        <v>399405.94</v>
      </c>
      <c r="I53" s="35">
        <f t="shared" si="20"/>
        <v>272647.47</v>
      </c>
      <c r="J53" s="35">
        <f>SUM(B53:I53)</f>
        <v>3360080.37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3360080.3699999996</v>
      </c>
      <c r="L56" s="43"/>
    </row>
    <row r="57" spans="1:10" ht="17.25" customHeight="1">
      <c r="A57" s="17" t="s">
        <v>48</v>
      </c>
      <c r="B57" s="45">
        <v>42798.23</v>
      </c>
      <c r="C57" s="45">
        <v>32519.26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75317.49</v>
      </c>
    </row>
    <row r="58" spans="1:10" ht="17.25" customHeight="1">
      <c r="A58" s="17" t="s">
        <v>54</v>
      </c>
      <c r="B58" s="45">
        <v>62345.61</v>
      </c>
      <c r="C58" s="45">
        <v>51266.77</v>
      </c>
      <c r="D58" s="44">
        <v>0</v>
      </c>
      <c r="E58" s="45">
        <v>61366.69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174979.07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61787.26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61787.26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99439.59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99439.59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19950.16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19950.16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16968.67</v>
      </c>
      <c r="E62" s="44">
        <v>0</v>
      </c>
      <c r="F62" s="45">
        <v>18037.22</v>
      </c>
      <c r="G62" s="44">
        <v>0</v>
      </c>
      <c r="H62" s="44">
        <v>0</v>
      </c>
      <c r="I62" s="44">
        <v>0</v>
      </c>
      <c r="J62" s="35">
        <f t="shared" si="21"/>
        <v>35005.89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86152.09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86152.09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61681.94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61681.94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8613.57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8613.57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189916.49</v>
      </c>
      <c r="G66" s="44">
        <v>0</v>
      </c>
      <c r="H66" s="44">
        <v>0</v>
      </c>
      <c r="I66" s="44">
        <v>0</v>
      </c>
      <c r="J66" s="35">
        <f t="shared" si="21"/>
        <v>189916.49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133593.34</v>
      </c>
      <c r="H67" s="45">
        <v>170923.79</v>
      </c>
      <c r="I67" s="44">
        <v>0</v>
      </c>
      <c r="J67" s="32">
        <f t="shared" si="21"/>
        <v>304517.13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102886.81</v>
      </c>
      <c r="H68" s="44">
        <v>0</v>
      </c>
      <c r="I68" s="44">
        <v>0</v>
      </c>
      <c r="J68" s="35">
        <f t="shared" si="21"/>
        <v>102886.81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26433.92</v>
      </c>
      <c r="J69" s="32">
        <f t="shared" si="21"/>
        <v>26433.92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94359.86</v>
      </c>
      <c r="J70" s="35">
        <f t="shared" si="21"/>
        <v>94359.86</v>
      </c>
    </row>
    <row r="71" spans="1:10" ht="17.25" customHeight="1">
      <c r="A71" s="41" t="s">
        <v>67</v>
      </c>
      <c r="B71" s="39">
        <v>311899.27</v>
      </c>
      <c r="C71" s="39">
        <v>189938.58</v>
      </c>
      <c r="D71" s="39">
        <v>271773.94</v>
      </c>
      <c r="E71" s="39">
        <v>358824.94</v>
      </c>
      <c r="F71" s="39">
        <v>105513.4</v>
      </c>
      <c r="G71" s="39">
        <v>400753.13</v>
      </c>
      <c r="H71" s="39">
        <v>228482.15</v>
      </c>
      <c r="I71" s="39">
        <v>151853.69</v>
      </c>
      <c r="J71" s="39">
        <f>SUM(B71:I71)</f>
        <v>2019039.0999999996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1.6167672790901138</v>
      </c>
      <c r="C75" s="55">
        <v>1.5652531282286763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1.4938554750739688</v>
      </c>
      <c r="C76" s="55">
        <v>1.4421561285579247</v>
      </c>
      <c r="D76" s="55"/>
      <c r="E76" s="55">
        <v>1.5315642704695382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1.4128470735823802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1.4817982397779763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1.8196604337099078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1.6916596596596596</v>
      </c>
      <c r="E80" s="55">
        <v>0</v>
      </c>
      <c r="F80" s="55">
        <v>1.5086528653560831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1.4799463381836173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1.4766148814390843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1.4636873679187403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1.4468076049336236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1.475319335863315</v>
      </c>
      <c r="H85" s="55">
        <v>1.6858454367477331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1.6173331389185912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1.855208228877038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1.9216264423421487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2014-01-08T18:18:27Z</dcterms:modified>
  <cp:category/>
  <cp:version/>
  <cp:contentType/>
  <cp:contentStatus/>
</cp:coreProperties>
</file>