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3" i="8"/>
  <c r="K80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K9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K62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1"/>
  <c r="K82"/>
  <c r="K84"/>
  <c r="K85"/>
  <c r="K86"/>
  <c r="K87"/>
  <c r="K88"/>
  <c r="K89"/>
  <c r="K90"/>
  <c r="K92"/>
  <c r="K94"/>
  <c r="K95"/>
  <c r="B98"/>
  <c r="K98" s="1"/>
  <c r="C98"/>
  <c r="D98"/>
  <c r="E98"/>
  <c r="F98"/>
  <c r="G98"/>
  <c r="H98"/>
  <c r="I98"/>
  <c r="J98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H60"/>
  <c r="F60"/>
  <c r="E60"/>
  <c r="K68"/>
  <c r="J47"/>
  <c r="H47"/>
  <c r="H97"/>
  <c r="H96" s="1"/>
  <c r="D47"/>
  <c r="D97"/>
  <c r="D96" s="1"/>
  <c r="D108" s="1"/>
  <c r="K108" s="1"/>
  <c r="B7"/>
  <c r="B49" s="1"/>
  <c r="B60"/>
  <c r="I97"/>
  <c r="I96" s="1"/>
  <c r="I47"/>
  <c r="G97"/>
  <c r="G96" s="1"/>
  <c r="G47"/>
  <c r="E97"/>
  <c r="E96" s="1"/>
  <c r="E109" s="1"/>
  <c r="K109" s="1"/>
  <c r="E47"/>
  <c r="C50"/>
  <c r="K50" s="1"/>
  <c r="C49"/>
  <c r="J61"/>
  <c r="J60" s="1"/>
  <c r="F8"/>
  <c r="F7" s="1"/>
  <c r="F49" s="1"/>
  <c r="F48" s="1"/>
  <c r="K61" l="1"/>
  <c r="F47"/>
  <c r="F97"/>
  <c r="F96" s="1"/>
  <c r="B48"/>
  <c r="K49"/>
  <c r="K8"/>
  <c r="K7" s="1"/>
  <c r="C48"/>
  <c r="K60"/>
  <c r="J97"/>
  <c r="J96" s="1"/>
  <c r="J123" s="1"/>
  <c r="B47" l="1"/>
  <c r="K48"/>
  <c r="B97"/>
  <c r="C97"/>
  <c r="C96" s="1"/>
  <c r="C107" s="1"/>
  <c r="K107" s="1"/>
  <c r="K104" s="1"/>
  <c r="C47"/>
  <c r="K97" l="1"/>
  <c r="B96"/>
  <c r="K96" s="1"/>
  <c r="K47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<sst xmlns="http://schemas.openxmlformats.org/spreadsheetml/2006/main" count="127" uniqueCount="127">
  <si>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</si>
  <si>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</si>
  <si>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</si>
  <si>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</si>
  <si>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</si>
  <si>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</si>
  <si>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</si>
  <si>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</si>
  <si>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</si>
  <si>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</si>
  <si>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</si>
  <si>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</si>
  <si>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</si>
  <si>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</si>
  <si>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</si>
  <si>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</si>
  <si>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</si>
  <si>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</si>
  <si>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</si>
  <si>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</si>
  <si>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</si>
  <si>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</si>
  <si>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</si>
  <si>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</si>
  <si>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</si>
  <si>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</si>
  <si>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</si>
  <si>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</si>
  <si>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</si>
  <si>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</si>
  <si>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</si>
  <si>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</si>
  <si>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</si>
  <si>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</si>
  <si>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</si>
  <si>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</si>
  <si>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</si>
  <si>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</si>
  <si>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</si>
  <si>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</si>
  <si>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</si>
  <si>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</si>
  <si>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</si>
  <si>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</si>
  <si>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</si>
  <si>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</si>
  <si>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</si>
  <si>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</si>
  <si>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</si>
  <si>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</si>
  <si>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</si>
  <si>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</si>
  <si>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</si>
  <si>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</si>
  <si>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</si>
  <si>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</si>
  <si>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</si>
  <si>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</si>
  <si>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</si>
  <si>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</si>
  <si>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</si>
  <si>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</si>
  <si>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</si>
  <si>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</si>
  <si>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</si>
  <si>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</si>
  <si>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</si>
  <si>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</si>
  <si>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</si>
  <si>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</si>
  <si>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</si>
  <si>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</si>
  <si>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</si>
  <si>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</si>
  <si>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</si>
  <si>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</si>
  <si>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</si>
  <si>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</si>
  <si>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</si>
  <si>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</si>
  <si>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</si>
  <si>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</si>
  <si>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</si>
  <si>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</si>
  <si>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</si>
  <si>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</si>
  <si>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</si>
  <si>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</si>
  <si>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</si>
  <si>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</si>
  <si>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</si>
  <si>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</si>
  <si>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</si>
  <si>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</si>
  <si>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</si>
  <si>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</si>
  <si>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</si>
  <si>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</si>
  <si>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</si>
  <si>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</si>
  <si>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</si>
  <si>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</si>
  <si>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</si>
  <si>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</si>
  <si>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</si>
  <si>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</si>
  <si>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</si>
  <si>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</si>
  <si>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</si>
  <si>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</si>
  <si>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</si>
  <si>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</si>
  <si>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</si>
  <si>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</si>
  <si>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</si>
  <si>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</si>
  <si>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</si>
  <si>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</si>
  <si>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</si>
  <si>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</si>
  <si>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</si>
  <si>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</si>
  <si>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</si>
  <si>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</si>
  <si>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</si>
  <si>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</si>
  <si>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27/01/14 - VENCIMENTO 03/02/14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</si>
</sst>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559643</v>
      </c>
      <c r="C7" s="9">
        <f t="shared" si="0"/>
        <v>734316</v>
      </c>
      <c r="D7" s="9">
        <f t="shared" si="0"/>
        <v>729872</v>
      </c>
      <c r="E7" s="9">
        <f t="shared" si="0"/>
        <v>515333</v>
      </c>
      <c r="F7" s="9">
        <f t="shared" si="0"/>
        <v>727983</v>
      </c>
      <c r="G7" s="9">
        <f t="shared" si="0"/>
        <v>1143159</v>
      </c>
      <c r="H7" s="9">
        <f t="shared" si="0"/>
        <v>502194</v>
      </c>
      <c r="I7" s="9">
        <f t="shared" si="0"/>
        <v>114725</v>
      </c>
      <c r="J7" s="9">
        <f t="shared" si="0"/>
        <v>273296</v>
      </c>
      <c r="K7" s="9">
        <f t="shared" si="0"/>
        <v>5300521</v>
      </c>
      <c r="L7" s="55"/>
    </row>
    <row r="8" spans="1:13" ht="17.25" customHeight="1">
      <c r="A8" s="10" t="s">
        <v>125</v>
      </c>
      <c r="B8" s="11">
        <f>B9+B12+B16</f>
        <v>332031</v>
      </c>
      <c r="C8" s="11">
        <f t="shared" ref="C8:J8" si="1">C9+C12+C16</f>
        <v>442385</v>
      </c>
      <c r="D8" s="11">
        <f t="shared" si="1"/>
        <v>413226</v>
      </c>
      <c r="E8" s="11">
        <f t="shared" si="1"/>
        <v>304189</v>
      </c>
      <c r="F8" s="11">
        <f t="shared" si="1"/>
        <v>406131</v>
      </c>
      <c r="G8" s="11">
        <f t="shared" si="1"/>
        <v>616769</v>
      </c>
      <c r="H8" s="11">
        <f t="shared" si="1"/>
        <v>306059</v>
      </c>
      <c r="I8" s="11">
        <f t="shared" si="1"/>
        <v>61376</v>
      </c>
      <c r="J8" s="11">
        <f t="shared" si="1"/>
        <v>153731</v>
      </c>
      <c r="K8" s="11">
        <f>SUM(B8:J8)</f>
        <v>3035897</v>
      </c>
    </row>
    <row r="9" spans="1:13" ht="17.25" customHeight="1">
      <c r="A9" s="15" t="s">
        <v>17</v>
      </c>
      <c r="B9" s="13">
        <f>+B10+B11</f>
        <v>58107</v>
      </c>
      <c r="C9" s="13">
        <f t="shared" ref="C9:J9" si="2">+C10+C11</f>
        <v>77979</v>
      </c>
      <c r="D9" s="13">
        <f t="shared" si="2"/>
        <v>69097</v>
      </c>
      <c r="E9" s="13">
        <f t="shared" si="2"/>
        <v>49727</v>
      </c>
      <c r="F9" s="13">
        <f t="shared" si="2"/>
        <v>61848</v>
      </c>
      <c r="G9" s="13">
        <f t="shared" si="2"/>
        <v>72236</v>
      </c>
      <c r="H9" s="13">
        <f t="shared" si="2"/>
        <v>60120</v>
      </c>
      <c r="I9" s="13">
        <f t="shared" si="2"/>
        <v>12365</v>
      </c>
      <c r="J9" s="13">
        <f t="shared" si="2"/>
        <v>22576</v>
      </c>
      <c r="K9" s="11">
        <f>SUM(B9:J9)</f>
        <v>484055</v>
      </c>
    </row>
    <row r="10" spans="1:13" ht="17.25" customHeight="1">
      <c r="A10" s="31" t="s">
        <v>18</v>
      </c>
      <c r="B10" s="13">
        <v>58107</v>
      </c>
      <c r="C10" s="13">
        <v>77979</v>
      </c>
      <c r="D10" s="13">
        <v>69097</v>
      </c>
      <c r="E10" s="13">
        <v>49727</v>
      </c>
      <c r="F10" s="13">
        <v>61848</v>
      </c>
      <c r="G10" s="13">
        <v>72236</v>
      </c>
      <c r="H10" s="13">
        <v>60120</v>
      </c>
      <c r="I10" s="13">
        <v>12365</v>
      </c>
      <c r="J10" s="13">
        <v>22576</v>
      </c>
      <c r="K10" s="11">
        <f>SUM(B10:J10)</f>
        <v>484055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272026</v>
      </c>
      <c r="C12" s="17">
        <f t="shared" si="3"/>
        <v>361848</v>
      </c>
      <c r="D12" s="17">
        <f t="shared" si="3"/>
        <v>341991</v>
      </c>
      <c r="E12" s="17">
        <f t="shared" si="3"/>
        <v>252758</v>
      </c>
      <c r="F12" s="17">
        <f t="shared" si="3"/>
        <v>342007</v>
      </c>
      <c r="G12" s="17">
        <f t="shared" si="3"/>
        <v>540831</v>
      </c>
      <c r="H12" s="17">
        <f t="shared" si="3"/>
        <v>244022</v>
      </c>
      <c r="I12" s="17">
        <f t="shared" si="3"/>
        <v>48535</v>
      </c>
      <c r="J12" s="17">
        <f t="shared" si="3"/>
        <v>130388</v>
      </c>
      <c r="K12" s="11">
        <f t="shared" ref="K12:K27" si="4">SUM(B12:J12)</f>
        <v>2534406</v>
      </c>
    </row>
    <row r="13" spans="1:13" ht="17.25" customHeight="1">
      <c r="A13" s="14" t="s">
        <v>20</v>
      </c>
      <c r="B13" s="13">
        <v>143696</v>
      </c>
      <c r="C13" s="13">
        <v>203794</v>
      </c>
      <c r="D13" s="13">
        <v>198889</v>
      </c>
      <c r="E13" s="13">
        <v>139898</v>
      </c>
      <c r="F13" s="13">
        <v>190635</v>
      </c>
      <c r="G13" s="13">
        <v>289976</v>
      </c>
      <c r="H13" s="13">
        <v>127768</v>
      </c>
      <c r="I13" s="13">
        <v>29890</v>
      </c>
      <c r="J13" s="13">
        <v>75306</v>
      </c>
      <c r="K13" s="11">
        <f t="shared" si="4"/>
        <v>1399852</v>
      </c>
      <c r="L13" s="55"/>
      <c r="M13" s="56"/>
    </row>
    <row r="14" spans="1:13" ht="17.25" customHeight="1">
      <c r="A14" s="14" t="s">
        <v>21</v>
      </c>
      <c r="B14" s="13">
        <v>121316</v>
      </c>
      <c r="C14" s="13">
        <v>148270</v>
      </c>
      <c r="D14" s="13">
        <v>134858</v>
      </c>
      <c r="E14" s="13">
        <v>106392</v>
      </c>
      <c r="F14" s="13">
        <v>142775</v>
      </c>
      <c r="G14" s="13">
        <v>239884</v>
      </c>
      <c r="H14" s="13">
        <v>110010</v>
      </c>
      <c r="I14" s="13">
        <v>17150</v>
      </c>
      <c r="J14" s="13">
        <v>52094</v>
      </c>
      <c r="K14" s="11">
        <f t="shared" si="4"/>
        <v>1072749</v>
      </c>
      <c r="L14" s="55"/>
    </row>
    <row r="15" spans="1:13" ht="17.25" customHeight="1">
      <c r="A15" s="14" t="s">
        <v>22</v>
      </c>
      <c r="B15" s="13">
        <v>7014</v>
      </c>
      <c r="C15" s="13">
        <v>9784</v>
      </c>
      <c r="D15" s="13">
        <v>8244</v>
      </c>
      <c r="E15" s="13">
        <v>6468</v>
      </c>
      <c r="F15" s="13">
        <v>8597</v>
      </c>
      <c r="G15" s="13">
        <v>10971</v>
      </c>
      <c r="H15" s="13">
        <v>6244</v>
      </c>
      <c r="I15" s="13">
        <v>1495</v>
      </c>
      <c r="J15" s="13">
        <v>2988</v>
      </c>
      <c r="K15" s="11">
        <f t="shared" si="4"/>
        <v>61805</v>
      </c>
    </row>
    <row r="16" spans="1:13" ht="17.25" customHeight="1">
      <c r="A16" s="15" t="s">
        <v>121</v>
      </c>
      <c r="B16" s="13">
        <f>B17+B18+B19</f>
        <v>1898</v>
      </c>
      <c r="C16" s="13">
        <f t="shared" ref="C16:J16" si="5">C17+C18+C19</f>
        <v>2558</v>
      </c>
      <c r="D16" s="13">
        <f t="shared" si="5"/>
        <v>2138</v>
      </c>
      <c r="E16" s="13">
        <f t="shared" si="5"/>
        <v>1704</v>
      </c>
      <c r="F16" s="13">
        <f t="shared" si="5"/>
        <v>2276</v>
      </c>
      <c r="G16" s="13">
        <f t="shared" si="5"/>
        <v>3702</v>
      </c>
      <c r="H16" s="13">
        <f t="shared" si="5"/>
        <v>1917</v>
      </c>
      <c r="I16" s="13">
        <f t="shared" si="5"/>
        <v>476</v>
      </c>
      <c r="J16" s="13">
        <f t="shared" si="5"/>
        <v>767</v>
      </c>
      <c r="K16" s="11">
        <f t="shared" si="4"/>
        <v>17436</v>
      </c>
    </row>
    <row r="17" spans="1:12" ht="17.25" customHeight="1">
      <c r="A17" s="14" t="s">
        <v>122</v>
      </c>
      <c r="B17" s="13">
        <v>1890</v>
      </c>
      <c r="C17" s="13">
        <v>2507</v>
      </c>
      <c r="D17" s="13">
        <v>2102</v>
      </c>
      <c r="E17" s="13">
        <v>1687</v>
      </c>
      <c r="F17" s="13">
        <v>2260</v>
      </c>
      <c r="G17" s="13">
        <v>3673</v>
      </c>
      <c r="H17" s="13">
        <v>1896</v>
      </c>
      <c r="I17" s="13">
        <v>472</v>
      </c>
      <c r="J17" s="13">
        <v>758</v>
      </c>
      <c r="K17" s="11">
        <f t="shared" si="4"/>
        <v>17245</v>
      </c>
    </row>
    <row r="18" spans="1:12" ht="17.25" customHeight="1">
      <c r="A18" s="14" t="s">
        <v>123</v>
      </c>
      <c r="B18" s="13">
        <v>8</v>
      </c>
      <c r="C18" s="13">
        <v>51</v>
      </c>
      <c r="D18" s="13">
        <v>36</v>
      </c>
      <c r="E18" s="13">
        <v>17</v>
      </c>
      <c r="F18" s="13">
        <v>16</v>
      </c>
      <c r="G18" s="13">
        <v>29</v>
      </c>
      <c r="H18" s="13">
        <v>21</v>
      </c>
      <c r="I18" s="13">
        <v>4</v>
      </c>
      <c r="J18" s="13">
        <v>9</v>
      </c>
      <c r="K18" s="11">
        <f t="shared" si="4"/>
        <v>191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187975</v>
      </c>
      <c r="C20" s="11">
        <f t="shared" ref="C20:J20" si="6">+C21+C22+C23</f>
        <v>229110</v>
      </c>
      <c r="D20" s="11">
        <f t="shared" si="6"/>
        <v>242486</v>
      </c>
      <c r="E20" s="11">
        <f t="shared" si="6"/>
        <v>165596</v>
      </c>
      <c r="F20" s="11">
        <f t="shared" si="6"/>
        <v>265063</v>
      </c>
      <c r="G20" s="11">
        <f t="shared" si="6"/>
        <v>462911</v>
      </c>
      <c r="H20" s="11">
        <f t="shared" si="6"/>
        <v>159060</v>
      </c>
      <c r="I20" s="11">
        <f t="shared" si="6"/>
        <v>39417</v>
      </c>
      <c r="J20" s="11">
        <f t="shared" si="6"/>
        <v>87871</v>
      </c>
      <c r="K20" s="11">
        <f t="shared" si="4"/>
        <v>1839489</v>
      </c>
    </row>
    <row r="21" spans="1:12" ht="17.25" customHeight="1">
      <c r="A21" s="12" t="s">
        <v>24</v>
      </c>
      <c r="B21" s="13">
        <v>112553</v>
      </c>
      <c r="C21" s="13">
        <v>150224</v>
      </c>
      <c r="D21" s="13">
        <v>161620</v>
      </c>
      <c r="E21" s="13">
        <v>104951</v>
      </c>
      <c r="F21" s="13">
        <v>167861</v>
      </c>
      <c r="G21" s="13">
        <v>276611</v>
      </c>
      <c r="H21" s="13">
        <v>100720</v>
      </c>
      <c r="I21" s="13">
        <v>26685</v>
      </c>
      <c r="J21" s="13">
        <v>57596</v>
      </c>
      <c r="K21" s="11">
        <f t="shared" si="4"/>
        <v>1158821</v>
      </c>
      <c r="L21" s="55"/>
    </row>
    <row r="22" spans="1:12" ht="17.25" customHeight="1">
      <c r="A22" s="12" t="s">
        <v>25</v>
      </c>
      <c r="B22" s="13">
        <v>71362</v>
      </c>
      <c r="C22" s="13">
        <v>74215</v>
      </c>
      <c r="D22" s="13">
        <v>76229</v>
      </c>
      <c r="E22" s="13">
        <v>57406</v>
      </c>
      <c r="F22" s="13">
        <v>92170</v>
      </c>
      <c r="G22" s="13">
        <v>178575</v>
      </c>
      <c r="H22" s="13">
        <v>55304</v>
      </c>
      <c r="I22" s="13">
        <v>11885</v>
      </c>
      <c r="J22" s="13">
        <v>28606</v>
      </c>
      <c r="K22" s="11">
        <f t="shared" si="4"/>
        <v>645752</v>
      </c>
      <c r="L22" s="55"/>
    </row>
    <row r="23" spans="1:12" ht="17.25" customHeight="1">
      <c r="A23" s="12" t="s">
        <v>26</v>
      </c>
      <c r="B23" s="13">
        <v>4060</v>
      </c>
      <c r="C23" s="13">
        <v>4671</v>
      </c>
      <c r="D23" s="13">
        <v>4637</v>
      </c>
      <c r="E23" s="13">
        <v>3239</v>
      </c>
      <c r="F23" s="13">
        <v>5032</v>
      </c>
      <c r="G23" s="13">
        <v>7725</v>
      </c>
      <c r="H23" s="13">
        <v>3036</v>
      </c>
      <c r="I23" s="13">
        <v>847</v>
      </c>
      <c r="J23" s="13">
        <v>1669</v>
      </c>
      <c r="K23" s="11">
        <f t="shared" si="4"/>
        <v>34916</v>
      </c>
    </row>
    <row r="24" spans="1:12" ht="17.25" customHeight="1">
      <c r="A24" s="16" t="s">
        <v>27</v>
      </c>
      <c r="B24" s="13">
        <v>39637</v>
      </c>
      <c r="C24" s="13">
        <v>62821</v>
      </c>
      <c r="D24" s="13">
        <v>74160</v>
      </c>
      <c r="E24" s="13">
        <v>45548</v>
      </c>
      <c r="F24" s="13">
        <v>56789</v>
      </c>
      <c r="G24" s="13">
        <v>63479</v>
      </c>
      <c r="H24" s="13">
        <v>31046</v>
      </c>
      <c r="I24" s="13">
        <v>13932</v>
      </c>
      <c r="J24" s="13">
        <v>31694</v>
      </c>
      <c r="K24" s="11">
        <f t="shared" si="4"/>
        <v>419106</v>
      </c>
    </row>
    <row r="25" spans="1:12" ht="17.25" customHeight="1">
      <c r="A25" s="12" t="s">
        <v>28</v>
      </c>
      <c r="B25" s="13">
        <v>25368</v>
      </c>
      <c r="C25" s="13">
        <v>40205</v>
      </c>
      <c r="D25" s="13">
        <v>47462</v>
      </c>
      <c r="E25" s="13">
        <v>29151</v>
      </c>
      <c r="F25" s="13">
        <v>36345</v>
      </c>
      <c r="G25" s="13">
        <v>40627</v>
      </c>
      <c r="H25" s="13">
        <v>19869</v>
      </c>
      <c r="I25" s="13">
        <v>8916</v>
      </c>
      <c r="J25" s="13">
        <v>20284</v>
      </c>
      <c r="K25" s="11">
        <f t="shared" si="4"/>
        <v>268227</v>
      </c>
      <c r="L25" s="55"/>
    </row>
    <row r="26" spans="1:12" ht="17.25" customHeight="1">
      <c r="A26" s="12" t="s">
        <v>29</v>
      </c>
      <c r="B26" s="13">
        <v>14269</v>
      </c>
      <c r="C26" s="13">
        <v>22616</v>
      </c>
      <c r="D26" s="13">
        <v>26698</v>
      </c>
      <c r="E26" s="13">
        <v>16397</v>
      </c>
      <c r="F26" s="13">
        <v>20444</v>
      </c>
      <c r="G26" s="13">
        <v>22852</v>
      </c>
      <c r="H26" s="13">
        <v>11177</v>
      </c>
      <c r="I26" s="13">
        <v>5016</v>
      </c>
      <c r="J26" s="13">
        <v>11410</v>
      </c>
      <c r="K26" s="11">
        <f t="shared" si="4"/>
        <v>150879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6029</v>
      </c>
      <c r="I27" s="11">
        <v>0</v>
      </c>
      <c r="J27" s="11">
        <v>0</v>
      </c>
      <c r="K27" s="11">
        <f t="shared" si="4"/>
        <v>6029</v>
      </c>
    </row>
    <row r="28" spans="1:12" ht="15.75" customHeight="1">
      <c r="A28" s="2"/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11823.91</v>
      </c>
      <c r="I35" s="20">
        <v>0</v>
      </c>
      <c r="J35" s="20">
        <v>0</v>
      </c>
      <c r="K35" s="24">
        <f>SUM(B35:J35)</f>
        <v>11823.91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1285912.51</v>
      </c>
      <c r="C47" s="23">
        <f t="shared" ref="C47:H47" si="9">+C48+C56</f>
        <v>1922010.91</v>
      </c>
      <c r="D47" s="23">
        <f t="shared" si="9"/>
        <v>2168020.69</v>
      </c>
      <c r="E47" s="23">
        <f t="shared" si="9"/>
        <v>1296927.4600000002</v>
      </c>
      <c r="F47" s="23">
        <f t="shared" si="9"/>
        <v>1771443.58</v>
      </c>
      <c r="G47" s="23">
        <f t="shared" si="9"/>
        <v>2392610.89</v>
      </c>
      <c r="H47" s="23">
        <f t="shared" si="9"/>
        <v>1219929.6499999999</v>
      </c>
      <c r="I47" s="23">
        <f>+I48+I56</f>
        <v>483623.24</v>
      </c>
      <c r="J47" s="23">
        <f>+J48+J56</f>
        <v>694702.24</v>
      </c>
      <c r="K47" s="23">
        <f>SUM(B47:J47)</f>
        <v>13235181.17</v>
      </c>
    </row>
    <row r="48" spans="1:11" ht="17.25" customHeight="1">
      <c r="A48" s="16" t="s">
        <v>48</v>
      </c>
      <c r="B48" s="24">
        <f>SUM(B49:B55)</f>
        <v>1270893.29</v>
      </c>
      <c r="C48" s="24">
        <f t="shared" ref="C48:H48" si="10">SUM(C49:C55)</f>
        <v>1901984.4</v>
      </c>
      <c r="D48" s="24">
        <f t="shared" si="10"/>
        <v>2147721.35</v>
      </c>
      <c r="E48" s="24">
        <f t="shared" si="10"/>
        <v>1278025.8400000001</v>
      </c>
      <c r="F48" s="24">
        <f t="shared" si="10"/>
        <v>1752691.87</v>
      </c>
      <c r="G48" s="24">
        <f t="shared" si="10"/>
        <v>2367596.6</v>
      </c>
      <c r="H48" s="24">
        <f t="shared" si="10"/>
        <v>1204434.22</v>
      </c>
      <c r="I48" s="24">
        <f>SUM(I49:I55)</f>
        <v>483623.24</v>
      </c>
      <c r="J48" s="24">
        <f>SUM(J49:J55)</f>
        <v>683103.35</v>
      </c>
      <c r="K48" s="24">
        <f t="shared" ref="K48:K56" si="11">SUM(B48:J48)</f>
        <v>13090074.16</v>
      </c>
    </row>
    <row r="49" spans="1:11" ht="17.25" customHeight="1">
      <c r="A49" s="36" t="s">
        <v>49</v>
      </c>
      <c r="B49" s="24">
        <f t="shared" ref="B49:H49" si="12">ROUND(B30*B7,2)</f>
        <v>1270893.29</v>
      </c>
      <c r="C49" s="24">
        <f t="shared" si="12"/>
        <v>1897766.27</v>
      </c>
      <c r="D49" s="24">
        <f t="shared" si="12"/>
        <v>2147721.35</v>
      </c>
      <c r="E49" s="24">
        <f t="shared" si="12"/>
        <v>1278025.8400000001</v>
      </c>
      <c r="F49" s="24">
        <f t="shared" si="12"/>
        <v>1752691.87</v>
      </c>
      <c r="G49" s="24">
        <f t="shared" si="12"/>
        <v>2367596.6</v>
      </c>
      <c r="H49" s="24">
        <f t="shared" si="12"/>
        <v>1192610.31</v>
      </c>
      <c r="I49" s="24">
        <f>ROUND(I30*I7,2)</f>
        <v>483623.24</v>
      </c>
      <c r="J49" s="24">
        <f>ROUND(J30*J7,2)</f>
        <v>683103.35</v>
      </c>
      <c r="K49" s="24">
        <f t="shared" si="11"/>
        <v>13074032.120000001</v>
      </c>
    </row>
    <row r="50" spans="1:11" ht="17.25" customHeight="1">
      <c r="A50" s="36" t="s">
        <v>50</v>
      </c>
      <c r="B50" s="20">
        <v>0</v>
      </c>
      <c r="C50" s="24">
        <f>ROUND(C31*C7,2)</f>
        <v>4218.13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4218.13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11823.91</v>
      </c>
      <c r="I53" s="33">
        <f>+I35</f>
        <v>0</v>
      </c>
      <c r="J53" s="33">
        <f>+J35</f>
        <v>0</v>
      </c>
      <c r="K53" s="24">
        <f t="shared" si="11"/>
        <v>11823.91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15019.22</v>
      </c>
      <c r="C56" s="38">
        <v>20026.509999999998</v>
      </c>
      <c r="D56" s="38">
        <v>20299.34</v>
      </c>
      <c r="E56" s="38">
        <v>18901.62</v>
      </c>
      <c r="F56" s="38">
        <v>18751.71</v>
      </c>
      <c r="G56" s="38">
        <v>25014.29</v>
      </c>
      <c r="H56" s="38">
        <v>15495.43</v>
      </c>
      <c r="I56" s="20">
        <v>0</v>
      </c>
      <c r="J56" s="38">
        <v>11598.89</v>
      </c>
      <c r="K56" s="38">
        <f t="shared" si="11"/>
        <v>145107.01</v>
      </c>
    </row>
    <row r="57" spans="1:11" ht="17.25" customHeight="1">
      <c r="A57" s="16"/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/>
    </row>
    <row r="58" spans="1:11" ht="17.25" customHeight="1">
      <c r="A58" s="51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-241650.54</v>
      </c>
      <c r="C60" s="37">
        <f t="shared" si="13"/>
        <v>-257707.66999999998</v>
      </c>
      <c r="D60" s="37">
        <f t="shared" si="13"/>
        <v>-247600.72</v>
      </c>
      <c r="E60" s="37">
        <f t="shared" si="13"/>
        <v>-280891.39</v>
      </c>
      <c r="F60" s="37">
        <f t="shared" si="13"/>
        <v>-290983.34000000003</v>
      </c>
      <c r="G60" s="37">
        <f t="shared" si="13"/>
        <v>-308146.13999999996</v>
      </c>
      <c r="H60" s="37">
        <f t="shared" si="13"/>
        <v>-193709.37</v>
      </c>
      <c r="I60" s="37">
        <f t="shared" si="13"/>
        <v>-79671.399999999994</v>
      </c>
      <c r="J60" s="37">
        <f t="shared" si="13"/>
        <v>-90838.02</v>
      </c>
      <c r="K60" s="37">
        <f>SUM(B60:J60)</f>
        <v>-1991198.5899999999</v>
      </c>
    </row>
    <row r="61" spans="1:11" ht="18.75" customHeight="1">
      <c r="A61" s="16" t="s">
        <v>83</v>
      </c>
      <c r="B61" s="37">
        <f t="shared" ref="B61:J61" si="14">B62+B63+B64+B65+B66+B67</f>
        <v>-228122.26</v>
      </c>
      <c r="C61" s="37">
        <f t="shared" si="14"/>
        <v>-237866.05</v>
      </c>
      <c r="D61" s="37">
        <f t="shared" si="14"/>
        <v>-227944.1</v>
      </c>
      <c r="E61" s="37">
        <f t="shared" si="14"/>
        <v>-243009.35</v>
      </c>
      <c r="F61" s="37">
        <f t="shared" si="14"/>
        <v>-272711.78000000003</v>
      </c>
      <c r="G61" s="37">
        <f t="shared" si="14"/>
        <v>-280859.53999999998</v>
      </c>
      <c r="H61" s="37">
        <f t="shared" si="14"/>
        <v>-180360</v>
      </c>
      <c r="I61" s="37">
        <f t="shared" si="14"/>
        <v>-37095</v>
      </c>
      <c r="J61" s="37">
        <f t="shared" si="14"/>
        <v>-67728</v>
      </c>
      <c r="K61" s="37">
        <f t="shared" ref="K61:K92" si="15">SUM(B61:J61)</f>
        <v>-1775696.08</v>
      </c>
    </row>
    <row r="62" spans="1:11" ht="18.75" customHeight="1">
      <c r="A62" s="12" t="s">
        <v>84</v>
      </c>
      <c r="B62" s="37">
        <f>-ROUND(B9*$D$3,2)</f>
        <v>-174321</v>
      </c>
      <c r="C62" s="37">
        <f t="shared" ref="C62:J62" si="16">-ROUND(C9*$D$3,2)</f>
        <v>-233937</v>
      </c>
      <c r="D62" s="37">
        <f t="shared" si="16"/>
        <v>-207291</v>
      </c>
      <c r="E62" s="37">
        <f t="shared" si="16"/>
        <v>-149181</v>
      </c>
      <c r="F62" s="37">
        <f t="shared" si="16"/>
        <v>-185544</v>
      </c>
      <c r="G62" s="37">
        <f t="shared" si="16"/>
        <v>-216708</v>
      </c>
      <c r="H62" s="37">
        <f t="shared" si="16"/>
        <v>-180360</v>
      </c>
      <c r="I62" s="37">
        <f t="shared" si="16"/>
        <v>-37095</v>
      </c>
      <c r="J62" s="37">
        <f t="shared" si="16"/>
        <v>-67728</v>
      </c>
      <c r="K62" s="37">
        <f t="shared" si="15"/>
        <v>-1452165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-53801.26</v>
      </c>
      <c r="C66" s="49">
        <v>-3929.05</v>
      </c>
      <c r="D66" s="49">
        <v>-20653.099999999999</v>
      </c>
      <c r="E66" s="49">
        <v>-93828.35</v>
      </c>
      <c r="F66" s="49">
        <v>-87167.78</v>
      </c>
      <c r="G66" s="49">
        <v>-64151.54</v>
      </c>
      <c r="H66" s="20">
        <v>0</v>
      </c>
      <c r="I66" s="20">
        <v>0</v>
      </c>
      <c r="J66" s="20">
        <v>0</v>
      </c>
      <c r="K66" s="37">
        <f t="shared" si="15"/>
        <v>-323531.08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-13528.28</v>
      </c>
      <c r="C68" s="37">
        <f t="shared" si="17"/>
        <v>-19841.62</v>
      </c>
      <c r="D68" s="37">
        <f t="shared" si="17"/>
        <v>-19656.62</v>
      </c>
      <c r="E68" s="37">
        <f t="shared" si="17"/>
        <v>-37882.04</v>
      </c>
      <c r="F68" s="37">
        <f t="shared" si="17"/>
        <v>-18271.560000000001</v>
      </c>
      <c r="G68" s="37">
        <f t="shared" si="17"/>
        <v>-27286.600000000002</v>
      </c>
      <c r="H68" s="37">
        <f t="shared" si="17"/>
        <v>-13349.37</v>
      </c>
      <c r="I68" s="37">
        <f t="shared" si="17"/>
        <v>-42576.4</v>
      </c>
      <c r="J68" s="37">
        <f t="shared" si="17"/>
        <v>-23110.02</v>
      </c>
      <c r="K68" s="37">
        <f t="shared" si="15"/>
        <v>-215502.50999999998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-202.91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-250.13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-1067.75</v>
      </c>
      <c r="E71" s="20">
        <v>0</v>
      </c>
      <c r="F71" s="37">
        <v>-380.65</v>
      </c>
      <c r="G71" s="20">
        <v>0</v>
      </c>
      <c r="H71" s="20">
        <v>0</v>
      </c>
      <c r="I71" s="49">
        <v>-1789.83</v>
      </c>
      <c r="J71" s="20">
        <v>0</v>
      </c>
      <c r="K71" s="37">
        <f t="shared" si="15"/>
        <v>-3238.23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-13528.28</v>
      </c>
      <c r="C73" s="37">
        <v>-19638.71</v>
      </c>
      <c r="D73" s="37">
        <v>-18565.259999999998</v>
      </c>
      <c r="E73" s="37">
        <v>-13019.08</v>
      </c>
      <c r="F73" s="37">
        <v>-17890.91</v>
      </c>
      <c r="G73" s="37">
        <v>-27262.99</v>
      </c>
      <c r="H73" s="37">
        <v>-13349.37</v>
      </c>
      <c r="I73" s="37">
        <v>-4692.92</v>
      </c>
      <c r="J73" s="37">
        <v>-9674.85</v>
      </c>
      <c r="K73" s="50">
        <f t="shared" si="15"/>
        <v>-137622.37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50">
        <v>-12615.16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50">
        <f t="shared" si="15"/>
        <v>-12615.16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-10764.5</v>
      </c>
      <c r="F92" s="20">
        <v>0</v>
      </c>
      <c r="G92" s="20">
        <v>0</v>
      </c>
      <c r="H92" s="20">
        <v>0</v>
      </c>
      <c r="I92" s="50">
        <v>-6093.65</v>
      </c>
      <c r="J92" s="50">
        <v>-12435.17</v>
      </c>
      <c r="K92" s="50">
        <f t="shared" si="15"/>
        <v>-29293.32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1044261.97</v>
      </c>
      <c r="C96" s="25">
        <f t="shared" si="19"/>
        <v>1664303.2399999998</v>
      </c>
      <c r="D96" s="25">
        <f t="shared" si="19"/>
        <v>1920419.97</v>
      </c>
      <c r="E96" s="25">
        <f t="shared" si="19"/>
        <v>1016036.0700000001</v>
      </c>
      <c r="F96" s="25">
        <f t="shared" si="19"/>
        <v>1480460.24</v>
      </c>
      <c r="G96" s="25">
        <f t="shared" si="19"/>
        <v>2084464.75</v>
      </c>
      <c r="H96" s="25">
        <f t="shared" si="19"/>
        <v>1026220.28</v>
      </c>
      <c r="I96" s="25">
        <f>+I97+I98</f>
        <v>403951.83999999997</v>
      </c>
      <c r="J96" s="25">
        <f>+J97+J98</f>
        <v>603864.22</v>
      </c>
      <c r="K96" s="50">
        <f t="shared" si="18"/>
        <v>11243982.58</v>
      </c>
      <c r="L96" s="57"/>
    </row>
    <row r="97" spans="1:12" ht="18.75" customHeight="1">
      <c r="A97" s="16" t="s">
        <v>91</v>
      </c>
      <c r="B97" s="25">
        <f t="shared" ref="B97:J97" si="20">+B48+B61+B68+B93</f>
        <v>1029242.75</v>
      </c>
      <c r="C97" s="25">
        <f t="shared" si="20"/>
        <v>1644276.7299999997</v>
      </c>
      <c r="D97" s="25">
        <f t="shared" si="20"/>
        <v>1900120.63</v>
      </c>
      <c r="E97" s="25">
        <f t="shared" si="20"/>
        <v>997134.45000000007</v>
      </c>
      <c r="F97" s="25">
        <f t="shared" si="20"/>
        <v>1461708.53</v>
      </c>
      <c r="G97" s="25">
        <f t="shared" si="20"/>
        <v>2059450.46</v>
      </c>
      <c r="H97" s="25">
        <f t="shared" si="20"/>
        <v>1010724.85</v>
      </c>
      <c r="I97" s="25">
        <f t="shared" si="20"/>
        <v>403951.83999999997</v>
      </c>
      <c r="J97" s="25">
        <f t="shared" si="20"/>
        <v>592265.32999999996</v>
      </c>
      <c r="K97" s="50">
        <f t="shared" si="18"/>
        <v>11098875.57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15019.22</v>
      </c>
      <c r="C98" s="25">
        <f t="shared" si="21"/>
        <v>20026.509999999998</v>
      </c>
      <c r="D98" s="25">
        <f t="shared" si="21"/>
        <v>20299.34</v>
      </c>
      <c r="E98" s="25">
        <f t="shared" si="21"/>
        <v>18901.62</v>
      </c>
      <c r="F98" s="25">
        <f t="shared" si="21"/>
        <v>18751.71</v>
      </c>
      <c r="G98" s="25">
        <f t="shared" si="21"/>
        <v>25014.29</v>
      </c>
      <c r="H98" s="25">
        <f t="shared" si="21"/>
        <v>15495.43</v>
      </c>
      <c r="I98" s="20">
        <f t="shared" si="21"/>
        <v>0</v>
      </c>
      <c r="J98" s="25">
        <f t="shared" si="21"/>
        <v>11598.89</v>
      </c>
      <c r="K98" s="50">
        <f t="shared" si="18"/>
        <v>145107.01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11243982.58</v>
      </c>
    </row>
    <row r="105" spans="1:12" ht="18.75" customHeight="1">
      <c r="A105" s="27" t="s">
        <v>79</v>
      </c>
      <c r="B105" s="28">
        <v>127953.63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127953.63</v>
      </c>
    </row>
    <row r="106" spans="1:12" ht="18.75" customHeight="1">
      <c r="A106" s="27" t="s">
        <v>80</v>
      </c>
      <c r="B106" s="28">
        <v>916308.34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916308.34</v>
      </c>
    </row>
    <row r="107" spans="1:12" ht="18.75" customHeight="1">
      <c r="A107" s="27" t="s">
        <v>81</v>
      </c>
      <c r="B107" s="42">
        <v>0</v>
      </c>
      <c r="C107" s="28">
        <f>+C96</f>
        <v>1664303.2399999998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1664303.2399999998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1920419.97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1920419.97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1016036.0700000001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1016036.0700000001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183567.7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183567.7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253078.16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253078.16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384827.87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384827.87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658986.51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658986.51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590858.66</v>
      </c>
      <c r="H114" s="42">
        <v>0</v>
      </c>
      <c r="I114" s="42">
        <v>0</v>
      </c>
      <c r="J114" s="42">
        <v>0</v>
      </c>
      <c r="K114" s="43">
        <f t="shared" si="22"/>
        <v>590858.66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48986.58</v>
      </c>
      <c r="H115" s="42">
        <v>0</v>
      </c>
      <c r="I115" s="42">
        <v>0</v>
      </c>
      <c r="J115" s="42">
        <v>0</v>
      </c>
      <c r="K115" s="43">
        <f t="shared" si="22"/>
        <v>48986.58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341895.9</v>
      </c>
      <c r="H116" s="42">
        <v>0</v>
      </c>
      <c r="I116" s="42">
        <v>0</v>
      </c>
      <c r="J116" s="42">
        <v>0</v>
      </c>
      <c r="K116" s="43">
        <f t="shared" si="22"/>
        <v>341895.9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291290.83</v>
      </c>
      <c r="H117" s="42">
        <v>0</v>
      </c>
      <c r="I117" s="42">
        <v>0</v>
      </c>
      <c r="J117" s="42">
        <v>0</v>
      </c>
      <c r="K117" s="43">
        <f t="shared" si="22"/>
        <v>291290.83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811432.78</v>
      </c>
      <c r="H118" s="42">
        <v>0</v>
      </c>
      <c r="I118" s="42">
        <v>0</v>
      </c>
      <c r="J118" s="42">
        <v>0</v>
      </c>
      <c r="K118" s="43">
        <f t="shared" si="22"/>
        <v>811432.78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375530.49</v>
      </c>
      <c r="I119" s="42">
        <v>0</v>
      </c>
      <c r="J119" s="42">
        <v>0</v>
      </c>
      <c r="K119" s="43">
        <f t="shared" si="22"/>
        <v>375530.49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650689.79</v>
      </c>
      <c r="I120" s="42">
        <v>0</v>
      </c>
      <c r="J120" s="42">
        <v>0</v>
      </c>
      <c r="K120" s="43">
        <f t="shared" si="22"/>
        <v>650689.79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403951.84</v>
      </c>
      <c r="J121" s="42">
        <v>0</v>
      </c>
      <c r="K121" s="43">
        <f t="shared" si="22"/>
        <v>403951.84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603864.22</v>
      </c>
      <c r="K122" s="46">
        <f t="shared" si="22"/>
        <v>603864.22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2014-02-04T11:03:03Z</dcterms:modified>
</cp:coreProperties>
</file>