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CONCESSÃO'!$A$1:$K$118</definedName>
    <definedName name="_xlnm.Print_Titles" localSheetId="0">'DETALHAMENTO CONCESSÃO'!$4:$6</definedName>
  </definedNames>
  <calcPr calcId="125725"/>
</workbook>
</file>

<file path=xl/calcChain.xml><?xml version="1.0" encoding="utf-8"?>
<calcChain xmlns="http://schemas.openxmlformats.org/spreadsheetml/2006/main">
  <c r="K79" i="8"/>
  <c r="K77"/>
  <c r="B9"/>
  <c r="C9"/>
  <c r="D9"/>
  <c r="E9"/>
  <c r="F9"/>
  <c r="G9"/>
  <c r="H9"/>
  <c r="I9"/>
  <c r="J9"/>
  <c r="K9"/>
  <c r="K10"/>
  <c r="K11"/>
  <c r="B12"/>
  <c r="C12"/>
  <c r="D12"/>
  <c r="E12"/>
  <c r="F12"/>
  <c r="G12"/>
  <c r="H12"/>
  <c r="I12"/>
  <c r="J12"/>
  <c r="K12"/>
  <c r="K13"/>
  <c r="K14"/>
  <c r="K15"/>
  <c r="B16"/>
  <c r="C16"/>
  <c r="D16"/>
  <c r="E16"/>
  <c r="F16"/>
  <c r="G16"/>
  <c r="H16"/>
  <c r="I16"/>
  <c r="J16"/>
  <c r="K16" s="1"/>
  <c r="K17"/>
  <c r="K18"/>
  <c r="K19"/>
  <c r="K20"/>
  <c r="K21"/>
  <c r="K22"/>
  <c r="K23"/>
  <c r="B25"/>
  <c r="C25"/>
  <c r="D25"/>
  <c r="E25"/>
  <c r="F25"/>
  <c r="G25"/>
  <c r="H25"/>
  <c r="I25"/>
  <c r="J25"/>
  <c r="K31"/>
  <c r="K32"/>
  <c r="K33"/>
  <c r="K35"/>
  <c r="K36"/>
  <c r="K37"/>
  <c r="K38"/>
  <c r="K39"/>
  <c r="K40"/>
  <c r="K41"/>
  <c r="K47"/>
  <c r="K48"/>
  <c r="H49"/>
  <c r="I49"/>
  <c r="J49"/>
  <c r="K49"/>
  <c r="K50"/>
  <c r="K51"/>
  <c r="K52"/>
  <c r="B58"/>
  <c r="B57" s="1"/>
  <c r="C58"/>
  <c r="C57" s="1"/>
  <c r="D58"/>
  <c r="D57" s="1"/>
  <c r="E58"/>
  <c r="E57" s="1"/>
  <c r="F58"/>
  <c r="F57" s="1"/>
  <c r="G58"/>
  <c r="G57" s="1"/>
  <c r="H58"/>
  <c r="I58"/>
  <c r="I57" s="1"/>
  <c r="J58"/>
  <c r="J57" s="1"/>
  <c r="K59"/>
  <c r="C64"/>
  <c r="D64"/>
  <c r="E64"/>
  <c r="F64"/>
  <c r="G64"/>
  <c r="H64"/>
  <c r="I64"/>
  <c r="J64"/>
  <c r="K65"/>
  <c r="K66"/>
  <c r="K67"/>
  <c r="K70"/>
  <c r="K72"/>
  <c r="K73"/>
  <c r="K74"/>
  <c r="K75"/>
  <c r="K76"/>
  <c r="K78"/>
  <c r="K80"/>
  <c r="K81"/>
  <c r="K82"/>
  <c r="K83"/>
  <c r="K84"/>
  <c r="K85"/>
  <c r="K86"/>
  <c r="K88"/>
  <c r="K90"/>
  <c r="K91"/>
  <c r="B94"/>
  <c r="C94"/>
  <c r="D94"/>
  <c r="E94"/>
  <c r="F94"/>
  <c r="G94"/>
  <c r="H94"/>
  <c r="I94"/>
  <c r="J94"/>
  <c r="K94" s="1"/>
  <c r="K95"/>
  <c r="K101"/>
  <c r="K102"/>
  <c r="K106"/>
  <c r="K107"/>
  <c r="K108"/>
  <c r="K109"/>
  <c r="K110"/>
  <c r="K111"/>
  <c r="K112"/>
  <c r="K113"/>
  <c r="K114"/>
  <c r="K115"/>
  <c r="K116"/>
  <c r="K117"/>
  <c r="K118"/>
  <c r="K64" l="1"/>
  <c r="J56"/>
  <c r="K58"/>
  <c r="F56"/>
  <c r="D56"/>
  <c r="J8"/>
  <c r="J7" s="1"/>
  <c r="J45" s="1"/>
  <c r="J44" s="1"/>
  <c r="H8"/>
  <c r="H7" s="1"/>
  <c r="H45" s="1"/>
  <c r="H44" s="1"/>
  <c r="F8"/>
  <c r="F7" s="1"/>
  <c r="F45" s="1"/>
  <c r="F44" s="1"/>
  <c r="D8"/>
  <c r="D7" s="1"/>
  <c r="D45" s="1"/>
  <c r="D44" s="1"/>
  <c r="B8"/>
  <c r="I56"/>
  <c r="G56"/>
  <c r="E56"/>
  <c r="C56"/>
  <c r="I8"/>
  <c r="I7" s="1"/>
  <c r="I45" s="1"/>
  <c r="I44" s="1"/>
  <c r="G8"/>
  <c r="G7" s="1"/>
  <c r="G45" s="1"/>
  <c r="G44" s="1"/>
  <c r="E8"/>
  <c r="E7" s="1"/>
  <c r="E45" s="1"/>
  <c r="E44" s="1"/>
  <c r="C8"/>
  <c r="C7" s="1"/>
  <c r="B56"/>
  <c r="J43"/>
  <c r="J93"/>
  <c r="J92" s="1"/>
  <c r="J119" s="1"/>
  <c r="H43"/>
  <c r="F43"/>
  <c r="F93"/>
  <c r="F92" s="1"/>
  <c r="D43"/>
  <c r="D93"/>
  <c r="D92" s="1"/>
  <c r="D104" s="1"/>
  <c r="K104" s="1"/>
  <c r="K8"/>
  <c r="K7" s="1"/>
  <c r="B7"/>
  <c r="B45" s="1"/>
  <c r="I93"/>
  <c r="I92" s="1"/>
  <c r="I43"/>
  <c r="G93"/>
  <c r="G92" s="1"/>
  <c r="G43"/>
  <c r="E93"/>
  <c r="E92" s="1"/>
  <c r="E105" s="1"/>
  <c r="K105" s="1"/>
  <c r="E43"/>
  <c r="C46"/>
  <c r="K46" s="1"/>
  <c r="C45"/>
  <c r="H57"/>
  <c r="H56" s="1"/>
  <c r="C44" l="1"/>
  <c r="K57"/>
  <c r="B44"/>
  <c r="K45"/>
  <c r="H93"/>
  <c r="H92" s="1"/>
  <c r="K56"/>
  <c r="B43" l="1"/>
  <c r="K44"/>
  <c r="B93"/>
  <c r="C93"/>
  <c r="C92" s="1"/>
  <c r="C103" s="1"/>
  <c r="K103" s="1"/>
  <c r="K100" s="1"/>
  <c r="C43"/>
  <c r="K93" l="1"/>
  <c r="B92"/>
  <c r="K92" s="1"/>
  <c r="K43"/>
</calcChain>
</file>

<file path=xl/sharedStrings.xml><?xml version="1.0" encoding="utf-8"?>
<sst xmlns="http://schemas.openxmlformats.org/spreadsheetml/2006/main" count="123" uniqueCount="123">
  <si>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</si>
  <si>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</si>
  <si>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</si>
  <si>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</si>
  <si>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</si>
  <si>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</si>
  <si>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</si>
  <si>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</si>
  <si>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</si>
  <si>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</si>
  <si>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</si>
  <si>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</si>
  <si>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</si>
  <si>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</si>
  <si>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</si>
  <si>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</si>
  <si>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</si>
  <si>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</si>
  <si>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</si>
  <si>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</si>
  <si>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</si>
  <si>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</si>
  <si>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</si>
  <si>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</si>
  <si>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</si>
  <si>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</si>
  <si>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</si>
  <si>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</si>
  <si>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</si>
  <si>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</si>
  <si>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</si>
  <si>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</si>
  <si>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</si>
  <si>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</si>
  <si>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</si>
  <si>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</si>
  <si>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</si>
  <si>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</si>
  <si>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</si>
  <si>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</si>
  <si>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</si>
  <si>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</si>
  <si>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</si>
  <si>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</si>
  <si>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</si>
  <si>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</si>
  <si>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</si>
  <si>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</si>
  <si>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</si>
  <si>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</si>
  <si>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</si>
  <si>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</si>
  <si>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</si>
  <si>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</si>
  <si>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</si>
  <si>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</si>
  <si>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</si>
  <si>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</si>
  <si>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</si>
  <si>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</si>
  <si>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</si>
  <si>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</si>
  <si>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</si>
  <si>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</si>
  <si>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</si>
  <si>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</si>
  <si>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</si>
  <si>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</si>
  <si>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</si>
  <si>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</si>
  <si>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</si>
  <si>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</si>
  <si>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</si>
  <si>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</si>
  <si>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</si>
  <si>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</si>
  <si>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</si>
  <si>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</si>
  <si>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</si>
  <si>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</si>
  <si>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</si>
  <si>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</si>
  <si>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</si>
  <si>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</si>
  <si>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</si>
  <si>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</si>
  <si>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</si>
  <si>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</si>
  <si>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</si>
  <si>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</si>
  <si>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</si>
  <si>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</si>
  <si>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</si>
  <si>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</si>
  <si>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</si>
  <si>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</si>
  <si>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</si>
  <si>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</si>
  <si>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</si>
  <si>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</si>
  <si>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</si>
  <si>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</si>
  <si>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</si>
  <si>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</si>
  <si>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</si>
  <si>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</si>
  <si>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</si>
  <si>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</si>
  <si>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</si>
  <si>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</si>
  <si>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</si>
  <si>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</si>
  <si>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</si>
  <si>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</si>
  <si>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</si>
  <si>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</si>
  <si>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</si>
  <si>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</si>
  <si>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</si>
  <si>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</si>
  <si>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</si>
  <si>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</si>
  <si>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OPERAÇÃO 26/01/14 - VENCIMENTO 31/01/14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</si>
</sst>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([$R$ -416]* #,##0.0000_);_([$R$ -416]* \(#,##0.0000\);_([$R$ -416]* &quot;-&quot;??_);_(@_)"/>
    <numFmt numFmtId="167" formatCode="_([$R$ -416]* #,##0.00_);_([$R$ -416]* \(#,##0.00\);_([$R$ -416]* &quot;-&quot;??_);_(@_)"/>
    <numFmt numFmtId="168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66" fontId="4" fillId="0" borderId="1" applyAlignment="0">
      <alignment vertical="center"/>
    </xf>
    <xf numFmtId="164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64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65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65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65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64" fontId="4" fillId="3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horizontal="center" vertical="center"/>
    </xf>
    <xf numFmtId="164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64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66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67" fontId="4" fillId="0" borderId="1" xfId="2" applyNumberFormat="1" applyFont="1" applyFill="1" applyBorder="1" applyAlignment="1">
      <alignment vertical="center"/>
    </xf>
    <xf numFmtId="164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64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64" fontId="3" fillId="0" borderId="4" xfId="2" applyFont="1" applyBorder="1" applyAlignment="1">
      <alignment vertical="center"/>
    </xf>
    <xf numFmtId="164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68" fontId="4" fillId="0" borderId="1" xfId="2" applyNumberFormat="1" applyFont="1" applyFill="1" applyBorder="1" applyAlignment="1">
      <alignment horizontal="center" vertical="center"/>
    </xf>
    <xf numFmtId="167" fontId="4" fillId="0" borderId="1" xfId="4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65" fontId="3" fillId="0" borderId="0" xfId="4" applyNumberFormat="1" applyFon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0" fillId="0" borderId="0" xfId="0" applyNumberFormat="1" applyFont="1" applyFill="1" applyAlignment="1">
      <alignment vertical="center"/>
    </xf>
    <xf numFmtId="164" fontId="4" fillId="0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3"/>
  <sheetViews>
    <sheetView showGridLines="0" tabSelected="1" topLeftCell="F1" zoomScaleNormal="100" zoomScaleSheetLayoutView="70" workbookViewId="0">
      <selection activeCell="L2" sqref="L2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4.75" style="1" bestFit="1" customWidth="1"/>
    <col min="13" max="13" width="10.125" style="1" bestFit="1" customWidth="1"/>
    <col min="14" max="16384" width="9" style="1"/>
  </cols>
  <sheetData>
    <row r="1" spans="1:13" ht="21">
      <c r="A1" s="63" t="s">
        <v>88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3" ht="21">
      <c r="A2" s="64" t="s">
        <v>122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5" t="s">
        <v>15</v>
      </c>
      <c r="B4" s="67" t="s">
        <v>119</v>
      </c>
      <c r="C4" s="68"/>
      <c r="D4" s="68"/>
      <c r="E4" s="68"/>
      <c r="F4" s="68"/>
      <c r="G4" s="68"/>
      <c r="H4" s="68"/>
      <c r="I4" s="68"/>
      <c r="J4" s="69"/>
      <c r="K4" s="66" t="s">
        <v>16</v>
      </c>
    </row>
    <row r="5" spans="1:13" ht="38.25">
      <c r="A5" s="65"/>
      <c r="B5" s="30" t="s">
        <v>7</v>
      </c>
      <c r="C5" s="30" t="s">
        <v>8</v>
      </c>
      <c r="D5" s="30" t="s">
        <v>9</v>
      </c>
      <c r="E5" s="30" t="s">
        <v>10</v>
      </c>
      <c r="F5" s="30" t="s">
        <v>11</v>
      </c>
      <c r="G5" s="30" t="s">
        <v>12</v>
      </c>
      <c r="H5" s="30" t="s">
        <v>13</v>
      </c>
      <c r="I5" s="70" t="s">
        <v>118</v>
      </c>
      <c r="J5" s="70" t="s">
        <v>117</v>
      </c>
      <c r="K5" s="65"/>
    </row>
    <row r="6" spans="1:13" ht="18.75" customHeight="1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1"/>
      <c r="J6" s="71"/>
      <c r="K6" s="65"/>
    </row>
    <row r="7" spans="1:13" ht="17.25" customHeight="1">
      <c r="A7" s="8" t="s">
        <v>30</v>
      </c>
      <c r="B7" s="9">
        <f t="shared" ref="B7:K7" si="0">+B8+B16+B20+B23</f>
        <v>180470</v>
      </c>
      <c r="C7" s="9">
        <f t="shared" si="0"/>
        <v>244134</v>
      </c>
      <c r="D7" s="9">
        <f t="shared" si="0"/>
        <v>271551</v>
      </c>
      <c r="E7" s="9">
        <f t="shared" si="0"/>
        <v>140867</v>
      </c>
      <c r="F7" s="9">
        <f t="shared" si="0"/>
        <v>267626</v>
      </c>
      <c r="G7" s="9">
        <f t="shared" si="0"/>
        <v>409619</v>
      </c>
      <c r="H7" s="9">
        <f t="shared" si="0"/>
        <v>130299</v>
      </c>
      <c r="I7" s="9">
        <f t="shared" si="0"/>
        <v>25931</v>
      </c>
      <c r="J7" s="9">
        <f t="shared" si="0"/>
        <v>99784</v>
      </c>
      <c r="K7" s="9">
        <f t="shared" si="0"/>
        <v>1770281</v>
      </c>
      <c r="L7" s="55"/>
    </row>
    <row r="8" spans="1:13" ht="17.25" customHeight="1">
      <c r="A8" s="10" t="s">
        <v>31</v>
      </c>
      <c r="B8" s="11">
        <f>B9+B12</f>
        <v>103129</v>
      </c>
      <c r="C8" s="11">
        <f t="shared" ref="C8:J8" si="1">C9+C12</f>
        <v>144783</v>
      </c>
      <c r="D8" s="11">
        <f t="shared" si="1"/>
        <v>153346</v>
      </c>
      <c r="E8" s="11">
        <f t="shared" si="1"/>
        <v>81348</v>
      </c>
      <c r="F8" s="11">
        <f t="shared" si="1"/>
        <v>141859</v>
      </c>
      <c r="G8" s="11">
        <f t="shared" si="1"/>
        <v>213315</v>
      </c>
      <c r="H8" s="11">
        <f t="shared" si="1"/>
        <v>76728</v>
      </c>
      <c r="I8" s="11">
        <f t="shared" si="1"/>
        <v>13940</v>
      </c>
      <c r="J8" s="11">
        <f t="shared" si="1"/>
        <v>56296</v>
      </c>
      <c r="K8" s="11">
        <f>SUM(B8:J8)</f>
        <v>984744</v>
      </c>
    </row>
    <row r="9" spans="1:13" ht="17.25" customHeight="1">
      <c r="A9" s="15" t="s">
        <v>17</v>
      </c>
      <c r="B9" s="13">
        <f>+B10+B11</f>
        <v>25465</v>
      </c>
      <c r="C9" s="13">
        <f t="shared" ref="C9:J9" si="2">+C10+C11</f>
        <v>36580</v>
      </c>
      <c r="D9" s="13">
        <f t="shared" si="2"/>
        <v>37974</v>
      </c>
      <c r="E9" s="13">
        <f t="shared" si="2"/>
        <v>19395</v>
      </c>
      <c r="F9" s="13">
        <f t="shared" si="2"/>
        <v>29506</v>
      </c>
      <c r="G9" s="13">
        <f t="shared" si="2"/>
        <v>33942</v>
      </c>
      <c r="H9" s="13">
        <f t="shared" si="2"/>
        <v>18813</v>
      </c>
      <c r="I9" s="13">
        <f t="shared" si="2"/>
        <v>4138</v>
      </c>
      <c r="J9" s="13">
        <f t="shared" si="2"/>
        <v>13135</v>
      </c>
      <c r="K9" s="11">
        <f>SUM(B9:J9)</f>
        <v>218948</v>
      </c>
    </row>
    <row r="10" spans="1:13" ht="17.25" customHeight="1">
      <c r="A10" s="31" t="s">
        <v>18</v>
      </c>
      <c r="B10" s="13">
        <v>25465</v>
      </c>
      <c r="C10" s="13">
        <v>36580</v>
      </c>
      <c r="D10" s="13">
        <v>37974</v>
      </c>
      <c r="E10" s="13">
        <v>19395</v>
      </c>
      <c r="F10" s="13">
        <v>29506</v>
      </c>
      <c r="G10" s="13">
        <v>33942</v>
      </c>
      <c r="H10" s="13">
        <v>18813</v>
      </c>
      <c r="I10" s="13">
        <v>4138</v>
      </c>
      <c r="J10" s="13">
        <v>13135</v>
      </c>
      <c r="K10" s="11">
        <f>SUM(B10:J10)</f>
        <v>218948</v>
      </c>
    </row>
    <row r="11" spans="1:13" ht="17.25" customHeight="1">
      <c r="A11" s="31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32</v>
      </c>
      <c r="B12" s="17">
        <f t="shared" ref="B12:J12" si="3">SUM(B13:B15)</f>
        <v>77664</v>
      </c>
      <c r="C12" s="17">
        <f t="shared" si="3"/>
        <v>108203</v>
      </c>
      <c r="D12" s="17">
        <f t="shared" si="3"/>
        <v>115372</v>
      </c>
      <c r="E12" s="17">
        <f t="shared" si="3"/>
        <v>61953</v>
      </c>
      <c r="F12" s="17">
        <f t="shared" si="3"/>
        <v>112353</v>
      </c>
      <c r="G12" s="17">
        <f t="shared" si="3"/>
        <v>179373</v>
      </c>
      <c r="H12" s="17">
        <f t="shared" si="3"/>
        <v>57915</v>
      </c>
      <c r="I12" s="17">
        <f t="shared" si="3"/>
        <v>9802</v>
      </c>
      <c r="J12" s="17">
        <f t="shared" si="3"/>
        <v>43161</v>
      </c>
      <c r="K12" s="11">
        <f t="shared" ref="K12:K23" si="4">SUM(B12:J12)</f>
        <v>765796</v>
      </c>
    </row>
    <row r="13" spans="1:13" ht="17.25" customHeight="1">
      <c r="A13" s="14" t="s">
        <v>20</v>
      </c>
      <c r="B13" s="13">
        <v>40878</v>
      </c>
      <c r="C13" s="13">
        <v>61087</v>
      </c>
      <c r="D13" s="13">
        <v>65052</v>
      </c>
      <c r="E13" s="13">
        <v>34917</v>
      </c>
      <c r="F13" s="13">
        <v>60087</v>
      </c>
      <c r="G13" s="13">
        <v>90758</v>
      </c>
      <c r="H13" s="13">
        <v>29001</v>
      </c>
      <c r="I13" s="13">
        <v>5887</v>
      </c>
      <c r="J13" s="13">
        <v>24663</v>
      </c>
      <c r="K13" s="11">
        <f t="shared" si="4"/>
        <v>412330</v>
      </c>
      <c r="L13" s="55"/>
      <c r="M13" s="56"/>
    </row>
    <row r="14" spans="1:13" ht="17.25" customHeight="1">
      <c r="A14" s="14" t="s">
        <v>21</v>
      </c>
      <c r="B14" s="13">
        <v>35091</v>
      </c>
      <c r="C14" s="13">
        <v>44668</v>
      </c>
      <c r="D14" s="13">
        <v>48185</v>
      </c>
      <c r="E14" s="13">
        <v>25773</v>
      </c>
      <c r="F14" s="13">
        <v>49893</v>
      </c>
      <c r="G14" s="13">
        <v>85396</v>
      </c>
      <c r="H14" s="13">
        <v>27616</v>
      </c>
      <c r="I14" s="13">
        <v>3645</v>
      </c>
      <c r="J14" s="13">
        <v>17685</v>
      </c>
      <c r="K14" s="11">
        <f t="shared" si="4"/>
        <v>337952</v>
      </c>
      <c r="L14" s="55"/>
    </row>
    <row r="15" spans="1:13" ht="17.25" customHeight="1">
      <c r="A15" s="14" t="s">
        <v>22</v>
      </c>
      <c r="B15" s="13">
        <v>1695</v>
      </c>
      <c r="C15" s="13">
        <v>2448</v>
      </c>
      <c r="D15" s="13">
        <v>2135</v>
      </c>
      <c r="E15" s="13">
        <v>1263</v>
      </c>
      <c r="F15" s="13">
        <v>2373</v>
      </c>
      <c r="G15" s="13">
        <v>3219</v>
      </c>
      <c r="H15" s="13">
        <v>1298</v>
      </c>
      <c r="I15" s="13">
        <v>270</v>
      </c>
      <c r="J15" s="13">
        <v>813</v>
      </c>
      <c r="K15" s="11">
        <f t="shared" si="4"/>
        <v>15514</v>
      </c>
    </row>
    <row r="16" spans="1:13" ht="17.25" customHeight="1">
      <c r="A16" s="16" t="s">
        <v>23</v>
      </c>
      <c r="B16" s="11">
        <f>+B17+B18+B19</f>
        <v>61837</v>
      </c>
      <c r="C16" s="11">
        <f t="shared" ref="C16:J16" si="5">+C17+C18+C19</f>
        <v>75965</v>
      </c>
      <c r="D16" s="11">
        <f t="shared" si="5"/>
        <v>88508</v>
      </c>
      <c r="E16" s="11">
        <f t="shared" si="5"/>
        <v>44386</v>
      </c>
      <c r="F16" s="11">
        <f t="shared" si="5"/>
        <v>103679</v>
      </c>
      <c r="G16" s="11">
        <f t="shared" si="5"/>
        <v>173273</v>
      </c>
      <c r="H16" s="11">
        <f t="shared" si="5"/>
        <v>44560</v>
      </c>
      <c r="I16" s="11">
        <f t="shared" si="5"/>
        <v>8297</v>
      </c>
      <c r="J16" s="11">
        <f t="shared" si="5"/>
        <v>30053</v>
      </c>
      <c r="K16" s="11">
        <f t="shared" si="4"/>
        <v>630558</v>
      </c>
    </row>
    <row r="17" spans="1:12" ht="17.25" customHeight="1">
      <c r="A17" s="12" t="s">
        <v>24</v>
      </c>
      <c r="B17" s="13">
        <v>39627</v>
      </c>
      <c r="C17" s="13">
        <v>52592</v>
      </c>
      <c r="D17" s="13">
        <v>60044</v>
      </c>
      <c r="E17" s="13">
        <v>30617</v>
      </c>
      <c r="F17" s="13">
        <v>66385</v>
      </c>
      <c r="G17" s="13">
        <v>102519</v>
      </c>
      <c r="H17" s="13">
        <v>28171</v>
      </c>
      <c r="I17" s="13">
        <v>6072</v>
      </c>
      <c r="J17" s="13">
        <v>20087</v>
      </c>
      <c r="K17" s="11">
        <f t="shared" si="4"/>
        <v>406114</v>
      </c>
      <c r="L17" s="55"/>
    </row>
    <row r="18" spans="1:12" ht="17.25" customHeight="1">
      <c r="A18" s="12" t="s">
        <v>25</v>
      </c>
      <c r="B18" s="13">
        <v>21217</v>
      </c>
      <c r="C18" s="13">
        <v>22154</v>
      </c>
      <c r="D18" s="13">
        <v>27260</v>
      </c>
      <c r="E18" s="13">
        <v>13143</v>
      </c>
      <c r="F18" s="13">
        <v>35780</v>
      </c>
      <c r="G18" s="13">
        <v>68327</v>
      </c>
      <c r="H18" s="13">
        <v>15722</v>
      </c>
      <c r="I18" s="13">
        <v>2107</v>
      </c>
      <c r="J18" s="13">
        <v>9555</v>
      </c>
      <c r="K18" s="11">
        <f t="shared" si="4"/>
        <v>215265</v>
      </c>
      <c r="L18" s="55"/>
    </row>
    <row r="19" spans="1:12" ht="17.25" customHeight="1">
      <c r="A19" s="12" t="s">
        <v>26</v>
      </c>
      <c r="B19" s="13">
        <v>993</v>
      </c>
      <c r="C19" s="13">
        <v>1219</v>
      </c>
      <c r="D19" s="13">
        <v>1204</v>
      </c>
      <c r="E19" s="13">
        <v>626</v>
      </c>
      <c r="F19" s="13">
        <v>1514</v>
      </c>
      <c r="G19" s="13">
        <v>2427</v>
      </c>
      <c r="H19" s="13">
        <v>667</v>
      </c>
      <c r="I19" s="13">
        <v>118</v>
      </c>
      <c r="J19" s="13">
        <v>411</v>
      </c>
      <c r="K19" s="11">
        <f t="shared" si="4"/>
        <v>9179</v>
      </c>
    </row>
    <row r="20" spans="1:12" ht="17.25" customHeight="1">
      <c r="A20" s="16" t="s">
        <v>27</v>
      </c>
      <c r="B20" s="13">
        <v>15504</v>
      </c>
      <c r="C20" s="13">
        <v>23386</v>
      </c>
      <c r="D20" s="13">
        <v>29697</v>
      </c>
      <c r="E20" s="13">
        <v>15133</v>
      </c>
      <c r="F20" s="13">
        <v>22088</v>
      </c>
      <c r="G20" s="13">
        <v>23031</v>
      </c>
      <c r="H20" s="13">
        <v>8099</v>
      </c>
      <c r="I20" s="13">
        <v>3694</v>
      </c>
      <c r="J20" s="13">
        <v>13435</v>
      </c>
      <c r="K20" s="11">
        <f t="shared" si="4"/>
        <v>154067</v>
      </c>
    </row>
    <row r="21" spans="1:12" ht="17.25" customHeight="1">
      <c r="A21" s="12" t="s">
        <v>28</v>
      </c>
      <c r="B21" s="13">
        <v>9923</v>
      </c>
      <c r="C21" s="13">
        <v>14967</v>
      </c>
      <c r="D21" s="13">
        <v>19006</v>
      </c>
      <c r="E21" s="13">
        <v>9685</v>
      </c>
      <c r="F21" s="13">
        <v>14136</v>
      </c>
      <c r="G21" s="13">
        <v>14740</v>
      </c>
      <c r="H21" s="13">
        <v>5183</v>
      </c>
      <c r="I21" s="13">
        <v>2364</v>
      </c>
      <c r="J21" s="13">
        <v>8598</v>
      </c>
      <c r="K21" s="11">
        <f t="shared" si="4"/>
        <v>98602</v>
      </c>
      <c r="L21" s="55"/>
    </row>
    <row r="22" spans="1:12" ht="17.25" customHeight="1">
      <c r="A22" s="12" t="s">
        <v>29</v>
      </c>
      <c r="B22" s="13">
        <v>5581</v>
      </c>
      <c r="C22" s="13">
        <v>8419</v>
      </c>
      <c r="D22" s="13">
        <v>10691</v>
      </c>
      <c r="E22" s="13">
        <v>5448</v>
      </c>
      <c r="F22" s="13">
        <v>7952</v>
      </c>
      <c r="G22" s="13">
        <v>8291</v>
      </c>
      <c r="H22" s="13">
        <v>2916</v>
      </c>
      <c r="I22" s="13">
        <v>1330</v>
      </c>
      <c r="J22" s="13">
        <v>4837</v>
      </c>
      <c r="K22" s="11">
        <f t="shared" si="4"/>
        <v>55465</v>
      </c>
      <c r="L22" s="55"/>
    </row>
    <row r="23" spans="1:12" ht="34.5" customHeight="1">
      <c r="A23" s="32" t="s">
        <v>33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11">
        <v>912</v>
      </c>
      <c r="I23" s="11">
        <v>0</v>
      </c>
      <c r="J23" s="11">
        <v>0</v>
      </c>
      <c r="K23" s="11">
        <f t="shared" si="4"/>
        <v>912</v>
      </c>
    </row>
    <row r="24" spans="1:12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8"/>
      <c r="K24" s="19"/>
    </row>
    <row r="25" spans="1:12" ht="17.25" customHeight="1">
      <c r="A25" s="2" t="s">
        <v>34</v>
      </c>
      <c r="B25" s="34">
        <f>SUM(B26:B29)</f>
        <v>2.2709000000000001</v>
      </c>
      <c r="C25" s="34">
        <f t="shared" ref="C25:J25" si="6">SUM(C26:C29)</f>
        <v>2.5901443</v>
      </c>
      <c r="D25" s="34">
        <f t="shared" si="6"/>
        <v>2.9426000000000001</v>
      </c>
      <c r="E25" s="34">
        <f t="shared" si="6"/>
        <v>2.48</v>
      </c>
      <c r="F25" s="34">
        <f t="shared" si="6"/>
        <v>2.4076</v>
      </c>
      <c r="G25" s="34">
        <f t="shared" si="6"/>
        <v>2.0710999999999999</v>
      </c>
      <c r="H25" s="34">
        <f t="shared" si="6"/>
        <v>2.3748</v>
      </c>
      <c r="I25" s="34">
        <f t="shared" si="6"/>
        <v>4.2154999999999996</v>
      </c>
      <c r="J25" s="34">
        <f t="shared" si="6"/>
        <v>2.4994999999999998</v>
      </c>
      <c r="K25" s="20">
        <v>0</v>
      </c>
    </row>
    <row r="26" spans="1:12" ht="17.25" customHeight="1">
      <c r="A26" s="16" t="s">
        <v>35</v>
      </c>
      <c r="B26" s="34">
        <v>2.2709000000000001</v>
      </c>
      <c r="C26" s="34">
        <v>2.5844</v>
      </c>
      <c r="D26" s="34">
        <v>2.9426000000000001</v>
      </c>
      <c r="E26" s="34">
        <v>2.48</v>
      </c>
      <c r="F26" s="34">
        <v>2.4076</v>
      </c>
      <c r="G26" s="34">
        <v>2.0710999999999999</v>
      </c>
      <c r="H26" s="34">
        <v>2.3748</v>
      </c>
      <c r="I26" s="34">
        <v>4.2154999999999996</v>
      </c>
      <c r="J26" s="34">
        <v>2.4994999999999998</v>
      </c>
      <c r="K26" s="20">
        <v>0</v>
      </c>
    </row>
    <row r="27" spans="1:12" ht="17.25" customHeight="1">
      <c r="A27" s="32" t="s">
        <v>36</v>
      </c>
      <c r="B27" s="33">
        <v>0</v>
      </c>
      <c r="C27" s="48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20">
        <v>0</v>
      </c>
    </row>
    <row r="28" spans="1:12" ht="17.25" customHeight="1">
      <c r="A28" s="32" t="s">
        <v>37</v>
      </c>
      <c r="B28" s="33">
        <v>0</v>
      </c>
      <c r="C28" s="33">
        <v>0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20">
        <v>0</v>
      </c>
    </row>
    <row r="29" spans="1:12" ht="17.25" customHeight="1">
      <c r="A29" s="32" t="s">
        <v>38</v>
      </c>
      <c r="B29" s="33">
        <v>0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20">
        <v>0</v>
      </c>
    </row>
    <row r="30" spans="1:12" ht="13.5" customHeight="1">
      <c r="A30" s="35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2" ht="17.25" customHeight="1">
      <c r="A31" s="2" t="s">
        <v>86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4">
        <v>23975.759999999998</v>
      </c>
      <c r="I31" s="20">
        <v>0</v>
      </c>
      <c r="J31" s="20">
        <v>0</v>
      </c>
      <c r="K31" s="24">
        <f>SUM(B31:J31)</f>
        <v>23975.759999999998</v>
      </c>
    </row>
    <row r="32" spans="1:12" ht="17.25" customHeight="1">
      <c r="A32" s="16" t="s">
        <v>39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4">
        <v>45021.66</v>
      </c>
      <c r="I32" s="20">
        <v>0</v>
      </c>
      <c r="J32" s="20">
        <v>0</v>
      </c>
      <c r="K32" s="24">
        <f>SUM(B32:J32)</f>
        <v>45021.66</v>
      </c>
    </row>
    <row r="33" spans="1:11" ht="17.25" customHeight="1">
      <c r="A33" s="16" t="s">
        <v>40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3">
        <v>18</v>
      </c>
      <c r="I33" s="13">
        <v>0</v>
      </c>
      <c r="J33" s="13">
        <v>0</v>
      </c>
      <c r="K33" s="13">
        <f>SUM(B33:J33)</f>
        <v>18</v>
      </c>
    </row>
    <row r="34" spans="1:11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0"/>
      <c r="K34" s="21"/>
    </row>
    <row r="35" spans="1:11" ht="17.25" customHeight="1">
      <c r="A35" s="2" t="s">
        <v>41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f t="shared" ref="K35:K40" si="7">SUM(B35:J35)</f>
        <v>0</v>
      </c>
    </row>
    <row r="36" spans="1:11" ht="17.25" customHeight="1">
      <c r="A36" s="16" t="s">
        <v>42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f t="shared" si="7"/>
        <v>0</v>
      </c>
    </row>
    <row r="37" spans="1:11" ht="17.25" customHeight="1">
      <c r="A37" s="12" t="s">
        <v>43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f t="shared" si="7"/>
        <v>0</v>
      </c>
    </row>
    <row r="38" spans="1:11" ht="17.25" customHeight="1">
      <c r="A38" s="12" t="s">
        <v>44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f t="shared" si="7"/>
        <v>0</v>
      </c>
    </row>
    <row r="39" spans="1:11" ht="17.25" customHeight="1">
      <c r="A39" s="16" t="s">
        <v>45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f t="shared" si="7"/>
        <v>0</v>
      </c>
    </row>
    <row r="40" spans="1:11" ht="17.25" customHeight="1">
      <c r="A40" s="12" t="s">
        <v>46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f t="shared" si="7"/>
        <v>0</v>
      </c>
    </row>
    <row r="41" spans="1:11" ht="17.25" customHeight="1">
      <c r="A41" s="12" t="s">
        <v>47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f>SUM(B41:J41)</f>
        <v>0</v>
      </c>
    </row>
    <row r="42" spans="1:11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0"/>
      <c r="K42" s="21"/>
    </row>
    <row r="43" spans="1:11" ht="17.25" customHeight="1">
      <c r="A43" s="22" t="s">
        <v>48</v>
      </c>
      <c r="B43" s="23">
        <f>+B44+B52</f>
        <v>424848.54</v>
      </c>
      <c r="C43" s="23">
        <f t="shared" ref="C43:H43" si="8">+C44+C52</f>
        <v>652368.80000000005</v>
      </c>
      <c r="D43" s="23">
        <f t="shared" si="8"/>
        <v>819365.30999999994</v>
      </c>
      <c r="E43" s="23">
        <f t="shared" si="8"/>
        <v>368251.77999999997</v>
      </c>
      <c r="F43" s="23">
        <f t="shared" si="8"/>
        <v>662946.93999999994</v>
      </c>
      <c r="G43" s="23">
        <f t="shared" si="8"/>
        <v>873376.20000000007</v>
      </c>
      <c r="H43" s="23">
        <f t="shared" si="8"/>
        <v>348905.26</v>
      </c>
      <c r="I43" s="23">
        <f>+I44+I52</f>
        <v>109312.13</v>
      </c>
      <c r="J43" s="23">
        <f>+J44+J52</f>
        <v>261009</v>
      </c>
      <c r="K43" s="23">
        <f>SUM(B43:J43)</f>
        <v>4520383.96</v>
      </c>
    </row>
    <row r="44" spans="1:11" ht="17.25" customHeight="1">
      <c r="A44" s="16" t="s">
        <v>49</v>
      </c>
      <c r="B44" s="24">
        <f>SUM(B45:B51)</f>
        <v>409829.32</v>
      </c>
      <c r="C44" s="24">
        <f t="shared" ref="C44:H44" si="9">SUM(C45:C51)</f>
        <v>632342.29</v>
      </c>
      <c r="D44" s="24">
        <f t="shared" si="9"/>
        <v>799065.97</v>
      </c>
      <c r="E44" s="24">
        <f t="shared" si="9"/>
        <v>349350.16</v>
      </c>
      <c r="F44" s="24">
        <f t="shared" si="9"/>
        <v>644336.36</v>
      </c>
      <c r="G44" s="24">
        <f t="shared" si="9"/>
        <v>848361.91</v>
      </c>
      <c r="H44" s="24">
        <f t="shared" si="9"/>
        <v>333409.83</v>
      </c>
      <c r="I44" s="24">
        <f>SUM(I45:I51)</f>
        <v>109312.13</v>
      </c>
      <c r="J44" s="24">
        <f>SUM(J45:J51)</f>
        <v>249410.11</v>
      </c>
      <c r="K44" s="24">
        <f t="shared" ref="K44:K52" si="10">SUM(B44:J44)</f>
        <v>4375418.08</v>
      </c>
    </row>
    <row r="45" spans="1:11" ht="17.25" customHeight="1">
      <c r="A45" s="36" t="s">
        <v>50</v>
      </c>
      <c r="B45" s="24">
        <f t="shared" ref="B45:H45" si="11">ROUND(B26*B7,2)</f>
        <v>409829.32</v>
      </c>
      <c r="C45" s="24">
        <f t="shared" si="11"/>
        <v>630939.91</v>
      </c>
      <c r="D45" s="24">
        <f t="shared" si="11"/>
        <v>799065.97</v>
      </c>
      <c r="E45" s="24">
        <f t="shared" si="11"/>
        <v>349350.16</v>
      </c>
      <c r="F45" s="24">
        <f t="shared" si="11"/>
        <v>644336.36</v>
      </c>
      <c r="G45" s="24">
        <f t="shared" si="11"/>
        <v>848361.91</v>
      </c>
      <c r="H45" s="24">
        <f t="shared" si="11"/>
        <v>309434.07</v>
      </c>
      <c r="I45" s="24">
        <f>ROUND(I26*I7,2)</f>
        <v>109312.13</v>
      </c>
      <c r="J45" s="24">
        <f>ROUND(J26*J7,2)</f>
        <v>249410.11</v>
      </c>
      <c r="K45" s="24">
        <f t="shared" si="10"/>
        <v>4350039.9399999995</v>
      </c>
    </row>
    <row r="46" spans="1:11" ht="17.25" customHeight="1">
      <c r="A46" s="36" t="s">
        <v>51</v>
      </c>
      <c r="B46" s="20">
        <v>0</v>
      </c>
      <c r="C46" s="24">
        <f>ROUND(C27*C7,2)</f>
        <v>1402.38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4">
        <f t="shared" si="10"/>
        <v>1402.38</v>
      </c>
    </row>
    <row r="47" spans="1:11" ht="17.25" customHeight="1">
      <c r="A47" s="36" t="s">
        <v>52</v>
      </c>
      <c r="B47" s="20">
        <v>0</v>
      </c>
      <c r="C47" s="20">
        <v>0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f t="shared" si="10"/>
        <v>0</v>
      </c>
    </row>
    <row r="48" spans="1:11" ht="17.25" customHeight="1">
      <c r="A48" s="36" t="s">
        <v>53</v>
      </c>
      <c r="B48" s="20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f t="shared" si="10"/>
        <v>0</v>
      </c>
    </row>
    <row r="49" spans="1:11" ht="17.25" customHeight="1">
      <c r="A49" s="12" t="s">
        <v>54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4">
        <f>+H31</f>
        <v>23975.759999999998</v>
      </c>
      <c r="I49" s="33">
        <f>+I31</f>
        <v>0</v>
      </c>
      <c r="J49" s="33">
        <f>+J31</f>
        <v>0</v>
      </c>
      <c r="K49" s="24">
        <f t="shared" si="10"/>
        <v>23975.759999999998</v>
      </c>
    </row>
    <row r="50" spans="1:11" ht="17.25" customHeight="1">
      <c r="A50" s="12" t="s">
        <v>55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f t="shared" si="10"/>
        <v>0</v>
      </c>
    </row>
    <row r="51" spans="1:11" ht="17.25" customHeight="1">
      <c r="A51" s="12" t="s">
        <v>56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f t="shared" si="10"/>
        <v>0</v>
      </c>
    </row>
    <row r="52" spans="1:11" ht="17.25" customHeight="1">
      <c r="A52" s="16" t="s">
        <v>57</v>
      </c>
      <c r="B52" s="38">
        <v>15019.22</v>
      </c>
      <c r="C52" s="38">
        <v>20026.509999999998</v>
      </c>
      <c r="D52" s="38">
        <v>20299.34</v>
      </c>
      <c r="E52" s="38">
        <v>18901.62</v>
      </c>
      <c r="F52" s="38">
        <v>18610.580000000002</v>
      </c>
      <c r="G52" s="38">
        <v>25014.29</v>
      </c>
      <c r="H52" s="38">
        <v>15495.43</v>
      </c>
      <c r="I52" s="20">
        <v>0</v>
      </c>
      <c r="J52" s="38">
        <v>11598.89</v>
      </c>
      <c r="K52" s="38">
        <f t="shared" si="10"/>
        <v>144965.88</v>
      </c>
    </row>
    <row r="53" spans="1:11" ht="17.25" customHeight="1">
      <c r="A53" s="16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7.25" customHeight="1">
      <c r="A54" s="51"/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1:11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ht="18.75" customHeight="1">
      <c r="A56" s="2" t="s">
        <v>58</v>
      </c>
      <c r="B56" s="37">
        <f t="shared" ref="B56:J56" si="12">+B57+B64+B89+B90</f>
        <v>-76395</v>
      </c>
      <c r="C56" s="37">
        <f t="shared" si="12"/>
        <v>-109942.91</v>
      </c>
      <c r="D56" s="37">
        <f t="shared" si="12"/>
        <v>-115013.36</v>
      </c>
      <c r="E56" s="37">
        <f t="shared" si="12"/>
        <v>-62724.79</v>
      </c>
      <c r="F56" s="37">
        <f t="shared" si="12"/>
        <v>-88898.65</v>
      </c>
      <c r="G56" s="37">
        <f t="shared" si="12"/>
        <v>-101849.61</v>
      </c>
      <c r="H56" s="37">
        <f t="shared" si="12"/>
        <v>-56439</v>
      </c>
      <c r="I56" s="37">
        <f t="shared" si="12"/>
        <v>-91581.16</v>
      </c>
      <c r="J56" s="37">
        <f t="shared" si="12"/>
        <v>-197077.06</v>
      </c>
      <c r="K56" s="37">
        <f>SUM(B56:J56)</f>
        <v>-899921.54</v>
      </c>
    </row>
    <row r="57" spans="1:11" ht="18.75" customHeight="1">
      <c r="A57" s="16" t="s">
        <v>84</v>
      </c>
      <c r="B57" s="37">
        <f t="shared" ref="B57:J57" si="13">B58+B59+B60+B61+B62+B63</f>
        <v>-76395</v>
      </c>
      <c r="C57" s="37">
        <f t="shared" si="13"/>
        <v>-109740</v>
      </c>
      <c r="D57" s="37">
        <f t="shared" si="13"/>
        <v>-113922</v>
      </c>
      <c r="E57" s="37">
        <f t="shared" si="13"/>
        <v>-58185</v>
      </c>
      <c r="F57" s="37">
        <f t="shared" si="13"/>
        <v>-88518</v>
      </c>
      <c r="G57" s="37">
        <f t="shared" si="13"/>
        <v>-101826</v>
      </c>
      <c r="H57" s="37">
        <f t="shared" si="13"/>
        <v>-56439</v>
      </c>
      <c r="I57" s="37">
        <f t="shared" si="13"/>
        <v>-12414</v>
      </c>
      <c r="J57" s="37">
        <f t="shared" si="13"/>
        <v>-39405</v>
      </c>
      <c r="K57" s="37">
        <f t="shared" ref="K57:K88" si="14">SUM(B57:J57)</f>
        <v>-656844</v>
      </c>
    </row>
    <row r="58" spans="1:11" ht="18.75" customHeight="1">
      <c r="A58" s="12" t="s">
        <v>85</v>
      </c>
      <c r="B58" s="37">
        <f>-ROUND(B9*$D$3,2)</f>
        <v>-76395</v>
      </c>
      <c r="C58" s="37">
        <f t="shared" ref="C58:J58" si="15">-ROUND(C9*$D$3,2)</f>
        <v>-109740</v>
      </c>
      <c r="D58" s="37">
        <f t="shared" si="15"/>
        <v>-113922</v>
      </c>
      <c r="E58" s="37">
        <f t="shared" si="15"/>
        <v>-58185</v>
      </c>
      <c r="F58" s="37">
        <f t="shared" si="15"/>
        <v>-88518</v>
      </c>
      <c r="G58" s="37">
        <f t="shared" si="15"/>
        <v>-101826</v>
      </c>
      <c r="H58" s="37">
        <f t="shared" si="15"/>
        <v>-56439</v>
      </c>
      <c r="I58" s="37">
        <f t="shared" si="15"/>
        <v>-12414</v>
      </c>
      <c r="J58" s="37">
        <f t="shared" si="15"/>
        <v>-39405</v>
      </c>
      <c r="K58" s="37">
        <f t="shared" si="14"/>
        <v>-656844</v>
      </c>
    </row>
    <row r="59" spans="1:11" ht="18.75" customHeight="1">
      <c r="A59" s="12" t="s">
        <v>59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f t="shared" si="14"/>
        <v>0</v>
      </c>
    </row>
    <row r="60" spans="1:11" ht="18.75" customHeight="1">
      <c r="A60" s="12" t="s">
        <v>60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</row>
    <row r="61" spans="1:11" ht="18.75" customHeight="1">
      <c r="A61" s="12" t="s">
        <v>61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</row>
    <row r="62" spans="1:11" ht="18.75" customHeight="1">
      <c r="A62" s="12" t="s">
        <v>62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</row>
    <row r="63" spans="1:11" ht="18.75" customHeight="1">
      <c r="A63" s="12" t="s">
        <v>63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</row>
    <row r="64" spans="1:11" ht="18.75" customHeight="1">
      <c r="A64" s="12" t="s">
        <v>89</v>
      </c>
      <c r="B64" s="20">
        <v>0</v>
      </c>
      <c r="C64" s="37">
        <f t="shared" ref="B64:J64" si="16">SUM(C65:C88)</f>
        <v>-202.91</v>
      </c>
      <c r="D64" s="37">
        <f t="shared" si="16"/>
        <v>-1091.3599999999999</v>
      </c>
      <c r="E64" s="37">
        <f t="shared" si="16"/>
        <v>-4539.79</v>
      </c>
      <c r="F64" s="37">
        <f t="shared" si="16"/>
        <v>-380.65</v>
      </c>
      <c r="G64" s="37">
        <f t="shared" si="16"/>
        <v>-23.61</v>
      </c>
      <c r="H64" s="37">
        <f t="shared" si="16"/>
        <v>0</v>
      </c>
      <c r="I64" s="37">
        <f t="shared" si="16"/>
        <v>-79167.16</v>
      </c>
      <c r="J64" s="37">
        <f t="shared" si="16"/>
        <v>-157672.06</v>
      </c>
      <c r="K64" s="37">
        <f t="shared" si="14"/>
        <v>-243077.53999999998</v>
      </c>
    </row>
    <row r="65" spans="1:11" ht="18.75" customHeight="1">
      <c r="A65" s="12" t="s">
        <v>64</v>
      </c>
      <c r="B65" s="20">
        <v>0</v>
      </c>
      <c r="C65" s="20">
        <v>0</v>
      </c>
      <c r="D65" s="20">
        <v>0</v>
      </c>
      <c r="E65" s="37">
        <v>-1483.3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37">
        <f t="shared" si="14"/>
        <v>-1483.3</v>
      </c>
    </row>
    <row r="66" spans="1:11" ht="18.75" customHeight="1">
      <c r="A66" s="12" t="s">
        <v>65</v>
      </c>
      <c r="B66" s="20">
        <v>0</v>
      </c>
      <c r="C66" s="37">
        <v>-202.91</v>
      </c>
      <c r="D66" s="37">
        <v>-23.61</v>
      </c>
      <c r="E66" s="20">
        <v>0</v>
      </c>
      <c r="F66" s="20">
        <v>0</v>
      </c>
      <c r="G66" s="37">
        <v>-23.61</v>
      </c>
      <c r="H66" s="20">
        <v>0</v>
      </c>
      <c r="I66" s="20">
        <v>0</v>
      </c>
      <c r="J66" s="20">
        <v>0</v>
      </c>
      <c r="K66" s="37">
        <f t="shared" si="14"/>
        <v>-250.13</v>
      </c>
    </row>
    <row r="67" spans="1:11" ht="18.75" customHeight="1">
      <c r="A67" s="12" t="s">
        <v>66</v>
      </c>
      <c r="B67" s="20">
        <v>0</v>
      </c>
      <c r="C67" s="20">
        <v>0</v>
      </c>
      <c r="D67" s="37">
        <v>-1067.75</v>
      </c>
      <c r="E67" s="20">
        <v>0</v>
      </c>
      <c r="F67" s="37">
        <v>-380.65</v>
      </c>
      <c r="G67" s="20">
        <v>0</v>
      </c>
      <c r="H67" s="20">
        <v>0</v>
      </c>
      <c r="I67" s="49">
        <v>-1789.83</v>
      </c>
      <c r="J67" s="20">
        <v>0</v>
      </c>
      <c r="K67" s="37">
        <f t="shared" si="14"/>
        <v>-3238.23</v>
      </c>
    </row>
    <row r="68" spans="1:11" ht="18.75" customHeight="1">
      <c r="A68" s="12" t="s">
        <v>67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</row>
    <row r="69" spans="1:11" ht="18.75" customHeight="1">
      <c r="A69" s="36" t="s">
        <v>68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</row>
    <row r="70" spans="1:11" ht="18.75" customHeight="1">
      <c r="A70" s="12" t="s">
        <v>69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33">
        <f t="shared" si="14"/>
        <v>0</v>
      </c>
    </row>
    <row r="71" spans="1:11" ht="18.75" customHeight="1">
      <c r="A71" s="12" t="s">
        <v>70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</row>
    <row r="72" spans="1:11" ht="18.75" customHeight="1">
      <c r="A72" s="12" t="s">
        <v>71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  <c r="K72" s="33">
        <f t="shared" si="14"/>
        <v>0</v>
      </c>
    </row>
    <row r="73" spans="1:11" ht="18.75" customHeight="1">
      <c r="A73" s="12" t="s">
        <v>72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  <c r="K73" s="33">
        <f t="shared" si="14"/>
        <v>0</v>
      </c>
    </row>
    <row r="74" spans="1:11" ht="18.75" customHeight="1">
      <c r="A74" s="12" t="s">
        <v>73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33">
        <f t="shared" si="14"/>
        <v>0</v>
      </c>
    </row>
    <row r="75" spans="1:11" ht="18.75" customHeight="1">
      <c r="A75" s="12" t="s">
        <v>74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33">
        <f t="shared" si="14"/>
        <v>0</v>
      </c>
    </row>
    <row r="76" spans="1:11" ht="18.75" customHeight="1">
      <c r="A76" s="12" t="s">
        <v>75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33">
        <f t="shared" si="14"/>
        <v>0</v>
      </c>
    </row>
    <row r="77" spans="1:11" ht="18.75" customHeight="1">
      <c r="A77" s="12" t="s">
        <v>76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37">
        <v>-76000</v>
      </c>
      <c r="J77" s="37">
        <v>-152000</v>
      </c>
      <c r="K77" s="37">
        <f t="shared" si="14"/>
        <v>-228000</v>
      </c>
    </row>
    <row r="78" spans="1:11" ht="18.75" customHeight="1">
      <c r="A78" s="12" t="s">
        <v>77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  <c r="K78" s="33">
        <f t="shared" si="14"/>
        <v>0</v>
      </c>
    </row>
    <row r="79" spans="1:11" ht="18.75" customHeight="1">
      <c r="A79" s="12" t="s">
        <v>78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37">
        <v>-1000</v>
      </c>
      <c r="K79" s="37">
        <f t="shared" si="14"/>
        <v>-1000</v>
      </c>
    </row>
    <row r="80" spans="1:11" ht="18.75" customHeight="1">
      <c r="A80" s="12" t="s">
        <v>87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33">
        <f t="shared" si="14"/>
        <v>0</v>
      </c>
    </row>
    <row r="81" spans="1:12" ht="18.75" customHeight="1">
      <c r="A81" s="12" t="s">
        <v>90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  <c r="K81" s="33">
        <f t="shared" si="14"/>
        <v>0</v>
      </c>
    </row>
    <row r="82" spans="1:12" ht="18.75" customHeight="1">
      <c r="A82" s="12" t="s">
        <v>91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33">
        <f t="shared" si="14"/>
        <v>0</v>
      </c>
    </row>
    <row r="83" spans="1:12" ht="18.75" customHeight="1">
      <c r="A83" s="12" t="s">
        <v>98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33">
        <f t="shared" si="14"/>
        <v>0</v>
      </c>
    </row>
    <row r="84" spans="1:12" ht="18.75" customHeight="1">
      <c r="A84" s="12" t="s">
        <v>99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33">
        <f t="shared" si="14"/>
        <v>0</v>
      </c>
    </row>
    <row r="85" spans="1:12" ht="18.75" customHeight="1">
      <c r="A85" s="12" t="s">
        <v>100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33">
        <f t="shared" si="14"/>
        <v>0</v>
      </c>
    </row>
    <row r="86" spans="1:12" ht="18.75" customHeight="1">
      <c r="A86" s="12" t="s">
        <v>101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60">
        <f t="shared" si="14"/>
        <v>0</v>
      </c>
      <c r="L86" s="62"/>
    </row>
    <row r="87" spans="1:12" ht="18.75" customHeight="1">
      <c r="A87" s="12" t="s">
        <v>102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61">
        <v>0</v>
      </c>
      <c r="L87" s="61"/>
    </row>
    <row r="88" spans="1:12" ht="18.75" customHeight="1">
      <c r="A88" s="12" t="s">
        <v>120</v>
      </c>
      <c r="B88" s="20">
        <v>0</v>
      </c>
      <c r="C88" s="20">
        <v>0</v>
      </c>
      <c r="D88" s="20">
        <v>0</v>
      </c>
      <c r="E88" s="50">
        <v>-3056.49</v>
      </c>
      <c r="F88" s="20">
        <v>0</v>
      </c>
      <c r="G88" s="20">
        <v>0</v>
      </c>
      <c r="H88" s="20">
        <v>0</v>
      </c>
      <c r="I88" s="50">
        <v>-1377.33</v>
      </c>
      <c r="J88" s="50">
        <v>-4672.0600000000004</v>
      </c>
      <c r="K88" s="50">
        <f t="shared" si="14"/>
        <v>-9105.880000000001</v>
      </c>
      <c r="L88" s="61"/>
    </row>
    <row r="89" spans="1:12" ht="18.75" customHeight="1">
      <c r="A89" s="16" t="s">
        <v>121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61">
        <v>0</v>
      </c>
      <c r="L89" s="61"/>
    </row>
    <row r="90" spans="1:12" ht="18.75" customHeight="1">
      <c r="A90" s="16" t="s">
        <v>97</v>
      </c>
      <c r="B90" s="20">
        <v>0</v>
      </c>
      <c r="C90" s="20">
        <v>0</v>
      </c>
      <c r="D90" s="20">
        <v>0</v>
      </c>
      <c r="E90" s="20">
        <v>0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60">
        <f t="shared" ref="K90:K95" si="17">SUM(B90:J90)</f>
        <v>0</v>
      </c>
      <c r="L90" s="62"/>
    </row>
    <row r="91" spans="1:12" ht="18.75" customHeight="1">
      <c r="A91" s="16"/>
      <c r="B91" s="21">
        <v>0</v>
      </c>
      <c r="C91" s="21">
        <v>0</v>
      </c>
      <c r="D91" s="21">
        <v>0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33">
        <f t="shared" si="17"/>
        <v>0</v>
      </c>
      <c r="L91" s="57"/>
    </row>
    <row r="92" spans="1:12" ht="18.75" customHeight="1">
      <c r="A92" s="16" t="s">
        <v>93</v>
      </c>
      <c r="B92" s="25">
        <f t="shared" ref="B92:H92" si="18">+B93+B94</f>
        <v>348453.54</v>
      </c>
      <c r="C92" s="25">
        <f t="shared" si="18"/>
        <v>542425.89</v>
      </c>
      <c r="D92" s="25">
        <f t="shared" si="18"/>
        <v>704351.95</v>
      </c>
      <c r="E92" s="25">
        <f t="shared" si="18"/>
        <v>305526.99</v>
      </c>
      <c r="F92" s="25">
        <f t="shared" si="18"/>
        <v>574048.28999999992</v>
      </c>
      <c r="G92" s="25">
        <f t="shared" si="18"/>
        <v>771526.59000000008</v>
      </c>
      <c r="H92" s="25">
        <f t="shared" si="18"/>
        <v>292466.26</v>
      </c>
      <c r="I92" s="25">
        <f>+I93+I94</f>
        <v>17730.97</v>
      </c>
      <c r="J92" s="25">
        <f>+J93+J94</f>
        <v>63931.939999999988</v>
      </c>
      <c r="K92" s="50">
        <f t="shared" si="17"/>
        <v>3620462.42</v>
      </c>
      <c r="L92" s="57"/>
    </row>
    <row r="93" spans="1:12" ht="18.75" customHeight="1">
      <c r="A93" s="16" t="s">
        <v>92</v>
      </c>
      <c r="B93" s="25">
        <f t="shared" ref="B93:J93" si="19">+B44+B57+B64+B89</f>
        <v>333434.32</v>
      </c>
      <c r="C93" s="25">
        <f t="shared" si="19"/>
        <v>522399.38000000006</v>
      </c>
      <c r="D93" s="25">
        <f t="shared" si="19"/>
        <v>684052.61</v>
      </c>
      <c r="E93" s="25">
        <f t="shared" si="19"/>
        <v>286625.37</v>
      </c>
      <c r="F93" s="25">
        <f t="shared" si="19"/>
        <v>555437.71</v>
      </c>
      <c r="G93" s="25">
        <f t="shared" si="19"/>
        <v>746512.3</v>
      </c>
      <c r="H93" s="25">
        <f t="shared" si="19"/>
        <v>276970.83</v>
      </c>
      <c r="I93" s="25">
        <f t="shared" si="19"/>
        <v>17730.97</v>
      </c>
      <c r="J93" s="25">
        <f t="shared" si="19"/>
        <v>52333.049999999988</v>
      </c>
      <c r="K93" s="50">
        <f t="shared" si="17"/>
        <v>3475496.5400000005</v>
      </c>
      <c r="L93" s="57"/>
    </row>
    <row r="94" spans="1:12" ht="18" customHeight="1">
      <c r="A94" s="16" t="s">
        <v>96</v>
      </c>
      <c r="B94" s="25">
        <f t="shared" ref="B94:J94" si="20">IF(+B52+B90+B95&lt;0,0,(B52+B90+B95))</f>
        <v>15019.22</v>
      </c>
      <c r="C94" s="25">
        <f t="shared" si="20"/>
        <v>20026.509999999998</v>
      </c>
      <c r="D94" s="25">
        <f t="shared" si="20"/>
        <v>20299.34</v>
      </c>
      <c r="E94" s="25">
        <f t="shared" si="20"/>
        <v>18901.62</v>
      </c>
      <c r="F94" s="25">
        <f t="shared" si="20"/>
        <v>18610.580000000002</v>
      </c>
      <c r="G94" s="25">
        <f t="shared" si="20"/>
        <v>25014.29</v>
      </c>
      <c r="H94" s="25">
        <f t="shared" si="20"/>
        <v>15495.43</v>
      </c>
      <c r="I94" s="20">
        <f t="shared" si="20"/>
        <v>0</v>
      </c>
      <c r="J94" s="25">
        <f t="shared" si="20"/>
        <v>11598.89</v>
      </c>
      <c r="K94" s="50">
        <f t="shared" si="17"/>
        <v>144965.88</v>
      </c>
    </row>
    <row r="95" spans="1:12" ht="18.75" customHeight="1">
      <c r="A95" s="16" t="s">
        <v>94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1">
        <f t="shared" si="17"/>
        <v>0</v>
      </c>
    </row>
    <row r="96" spans="1:12" ht="18.75" customHeight="1">
      <c r="A96" s="16" t="s">
        <v>95</v>
      </c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</row>
    <row r="97" spans="1:11" ht="18.75" customHeight="1">
      <c r="A97" s="2"/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/>
      <c r="J97" s="21"/>
      <c r="K97" s="21"/>
    </row>
    <row r="98" spans="1:11" ht="18.75" customHeight="1">
      <c r="A98" s="39"/>
      <c r="B98" s="39"/>
      <c r="C98" s="39"/>
      <c r="D98" s="39"/>
      <c r="E98" s="39"/>
      <c r="F98" s="39"/>
      <c r="G98" s="39"/>
      <c r="H98" s="39"/>
      <c r="I98" s="39"/>
      <c r="J98" s="58"/>
      <c r="K98" s="58"/>
    </row>
    <row r="99" spans="1:11" ht="18.75" customHeight="1">
      <c r="A99" s="8"/>
      <c r="B99" s="47">
        <v>0</v>
      </c>
      <c r="C99" s="47">
        <v>0</v>
      </c>
      <c r="D99" s="47">
        <v>0</v>
      </c>
      <c r="E99" s="47">
        <v>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/>
    </row>
    <row r="100" spans="1:11" ht="18.75" customHeight="1">
      <c r="A100" s="26" t="s">
        <v>79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3">
        <f>SUM(K101:K118)</f>
        <v>3620462.4300000011</v>
      </c>
    </row>
    <row r="101" spans="1:11" ht="18.75" customHeight="1">
      <c r="A101" s="27" t="s">
        <v>80</v>
      </c>
      <c r="B101" s="28">
        <v>40149.65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3">
        <f>SUM(B101:J101)</f>
        <v>40149.65</v>
      </c>
    </row>
    <row r="102" spans="1:11" ht="18.75" customHeight="1">
      <c r="A102" s="27" t="s">
        <v>81</v>
      </c>
      <c r="B102" s="28">
        <v>308303.90000000002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3">
        <f t="shared" ref="K102:K118" si="21">SUM(B102:J102)</f>
        <v>308303.90000000002</v>
      </c>
    </row>
    <row r="103" spans="1:11" ht="18.75" customHeight="1">
      <c r="A103" s="27" t="s">
        <v>82</v>
      </c>
      <c r="B103" s="42">
        <v>0</v>
      </c>
      <c r="C103" s="28">
        <f>+C92</f>
        <v>542425.89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3">
        <f t="shared" si="21"/>
        <v>542425.89</v>
      </c>
    </row>
    <row r="104" spans="1:11" ht="18.75" customHeight="1">
      <c r="A104" s="27" t="s">
        <v>83</v>
      </c>
      <c r="B104" s="42">
        <v>0</v>
      </c>
      <c r="C104" s="42">
        <v>0</v>
      </c>
      <c r="D104" s="28">
        <f>+D92</f>
        <v>704351.95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3">
        <f t="shared" si="21"/>
        <v>704351.95</v>
      </c>
    </row>
    <row r="105" spans="1:11" ht="18.75" customHeight="1">
      <c r="A105" s="27" t="s">
        <v>103</v>
      </c>
      <c r="B105" s="42">
        <v>0</v>
      </c>
      <c r="C105" s="42">
        <v>0</v>
      </c>
      <c r="D105" s="42">
        <v>0</v>
      </c>
      <c r="E105" s="28">
        <f>+E92</f>
        <v>305526.99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3">
        <f t="shared" si="21"/>
        <v>305526.99</v>
      </c>
    </row>
    <row r="106" spans="1:11" ht="18.75" customHeight="1">
      <c r="A106" s="27" t="s">
        <v>104</v>
      </c>
      <c r="B106" s="42">
        <v>0</v>
      </c>
      <c r="C106" s="42">
        <v>0</v>
      </c>
      <c r="D106" s="42">
        <v>0</v>
      </c>
      <c r="E106" s="42">
        <v>0</v>
      </c>
      <c r="F106" s="28">
        <v>69228.649999999994</v>
      </c>
      <c r="G106" s="42">
        <v>0</v>
      </c>
      <c r="H106" s="42">
        <v>0</v>
      </c>
      <c r="I106" s="42">
        <v>0</v>
      </c>
      <c r="J106" s="42">
        <v>0</v>
      </c>
      <c r="K106" s="43">
        <f t="shared" si="21"/>
        <v>69228.649999999994</v>
      </c>
    </row>
    <row r="107" spans="1:11" ht="18.75" customHeight="1">
      <c r="A107" s="27" t="s">
        <v>105</v>
      </c>
      <c r="B107" s="42">
        <v>0</v>
      </c>
      <c r="C107" s="42">
        <v>0</v>
      </c>
      <c r="D107" s="42">
        <v>0</v>
      </c>
      <c r="E107" s="42">
        <v>0</v>
      </c>
      <c r="F107" s="28">
        <v>95894.56</v>
      </c>
      <c r="G107" s="42">
        <v>0</v>
      </c>
      <c r="H107" s="42">
        <v>0</v>
      </c>
      <c r="I107" s="42">
        <v>0</v>
      </c>
      <c r="J107" s="42">
        <v>0</v>
      </c>
      <c r="K107" s="43">
        <f t="shared" si="21"/>
        <v>95894.56</v>
      </c>
    </row>
    <row r="108" spans="1:11" ht="18.75" customHeight="1">
      <c r="A108" s="27" t="s">
        <v>106</v>
      </c>
      <c r="B108" s="42">
        <v>0</v>
      </c>
      <c r="C108" s="42">
        <v>0</v>
      </c>
      <c r="D108" s="42">
        <v>0</v>
      </c>
      <c r="E108" s="42">
        <v>0</v>
      </c>
      <c r="F108" s="28">
        <v>145085.19</v>
      </c>
      <c r="G108" s="42">
        <v>0</v>
      </c>
      <c r="H108" s="42">
        <v>0</v>
      </c>
      <c r="I108" s="42">
        <v>0</v>
      </c>
      <c r="J108" s="42">
        <v>0</v>
      </c>
      <c r="K108" s="43">
        <f t="shared" si="21"/>
        <v>145085.19</v>
      </c>
    </row>
    <row r="109" spans="1:11" ht="18.75" customHeight="1">
      <c r="A109" s="27" t="s">
        <v>107</v>
      </c>
      <c r="B109" s="42">
        <v>0</v>
      </c>
      <c r="C109" s="42">
        <v>0</v>
      </c>
      <c r="D109" s="42">
        <v>0</v>
      </c>
      <c r="E109" s="42">
        <v>0</v>
      </c>
      <c r="F109" s="28">
        <v>263839.89</v>
      </c>
      <c r="G109" s="42">
        <v>0</v>
      </c>
      <c r="H109" s="42">
        <v>0</v>
      </c>
      <c r="I109" s="42">
        <v>0</v>
      </c>
      <c r="J109" s="42">
        <v>0</v>
      </c>
      <c r="K109" s="43">
        <f t="shared" si="21"/>
        <v>263839.89</v>
      </c>
    </row>
    <row r="110" spans="1:11" ht="18.75" customHeight="1">
      <c r="A110" s="27" t="s">
        <v>108</v>
      </c>
      <c r="B110" s="42">
        <v>0</v>
      </c>
      <c r="C110" s="42">
        <v>0</v>
      </c>
      <c r="D110" s="42">
        <v>0</v>
      </c>
      <c r="E110" s="42">
        <v>0</v>
      </c>
      <c r="F110" s="42">
        <v>0</v>
      </c>
      <c r="G110" s="28">
        <v>214207.72</v>
      </c>
      <c r="H110" s="42">
        <v>0</v>
      </c>
      <c r="I110" s="42">
        <v>0</v>
      </c>
      <c r="J110" s="42">
        <v>0</v>
      </c>
      <c r="K110" s="43">
        <f t="shared" si="21"/>
        <v>214207.72</v>
      </c>
    </row>
    <row r="111" spans="1:11" ht="18.75" customHeight="1">
      <c r="A111" s="27" t="s">
        <v>109</v>
      </c>
      <c r="B111" s="42">
        <v>0</v>
      </c>
      <c r="C111" s="42">
        <v>0</v>
      </c>
      <c r="D111" s="42">
        <v>0</v>
      </c>
      <c r="E111" s="42">
        <v>0</v>
      </c>
      <c r="F111" s="42">
        <v>0</v>
      </c>
      <c r="G111" s="28">
        <v>22727.8</v>
      </c>
      <c r="H111" s="42">
        <v>0</v>
      </c>
      <c r="I111" s="42">
        <v>0</v>
      </c>
      <c r="J111" s="42">
        <v>0</v>
      </c>
      <c r="K111" s="43">
        <f t="shared" si="21"/>
        <v>22727.8</v>
      </c>
    </row>
    <row r="112" spans="1:11" ht="18.75" customHeight="1">
      <c r="A112" s="27" t="s">
        <v>110</v>
      </c>
      <c r="B112" s="42">
        <v>0</v>
      </c>
      <c r="C112" s="42">
        <v>0</v>
      </c>
      <c r="D112" s="42">
        <v>0</v>
      </c>
      <c r="E112" s="42">
        <v>0</v>
      </c>
      <c r="F112" s="42">
        <v>0</v>
      </c>
      <c r="G112" s="28">
        <v>126950.1</v>
      </c>
      <c r="H112" s="42">
        <v>0</v>
      </c>
      <c r="I112" s="42">
        <v>0</v>
      </c>
      <c r="J112" s="42">
        <v>0</v>
      </c>
      <c r="K112" s="43">
        <f t="shared" si="21"/>
        <v>126950.1</v>
      </c>
    </row>
    <row r="113" spans="1:11" ht="18.75" customHeight="1">
      <c r="A113" s="27" t="s">
        <v>111</v>
      </c>
      <c r="B113" s="42">
        <v>0</v>
      </c>
      <c r="C113" s="42">
        <v>0</v>
      </c>
      <c r="D113" s="42">
        <v>0</v>
      </c>
      <c r="E113" s="42">
        <v>0</v>
      </c>
      <c r="F113" s="42">
        <v>0</v>
      </c>
      <c r="G113" s="28">
        <v>106637.69</v>
      </c>
      <c r="H113" s="42">
        <v>0</v>
      </c>
      <c r="I113" s="42">
        <v>0</v>
      </c>
      <c r="J113" s="42">
        <v>0</v>
      </c>
      <c r="K113" s="43">
        <f t="shared" si="21"/>
        <v>106637.69</v>
      </c>
    </row>
    <row r="114" spans="1:11" ht="18.75" customHeight="1">
      <c r="A114" s="27" t="s">
        <v>112</v>
      </c>
      <c r="B114" s="42">
        <v>0</v>
      </c>
      <c r="C114" s="42">
        <v>0</v>
      </c>
      <c r="D114" s="42">
        <v>0</v>
      </c>
      <c r="E114" s="42">
        <v>0</v>
      </c>
      <c r="F114" s="42">
        <v>0</v>
      </c>
      <c r="G114" s="28">
        <v>301003.28000000003</v>
      </c>
      <c r="H114" s="42">
        <v>0</v>
      </c>
      <c r="I114" s="42">
        <v>0</v>
      </c>
      <c r="J114" s="42">
        <v>0</v>
      </c>
      <c r="K114" s="43">
        <f t="shared" si="21"/>
        <v>301003.28000000003</v>
      </c>
    </row>
    <row r="115" spans="1:11" ht="18.75" customHeight="1">
      <c r="A115" s="27" t="s">
        <v>113</v>
      </c>
      <c r="B115" s="42">
        <v>0</v>
      </c>
      <c r="C115" s="42">
        <v>0</v>
      </c>
      <c r="D115" s="42">
        <v>0</v>
      </c>
      <c r="E115" s="42">
        <v>0</v>
      </c>
      <c r="F115" s="42">
        <v>0</v>
      </c>
      <c r="G115" s="42">
        <v>0</v>
      </c>
      <c r="H115" s="28">
        <v>103291.35</v>
      </c>
      <c r="I115" s="42">
        <v>0</v>
      </c>
      <c r="J115" s="42">
        <v>0</v>
      </c>
      <c r="K115" s="43">
        <f t="shared" si="21"/>
        <v>103291.35</v>
      </c>
    </row>
    <row r="116" spans="1:11" ht="18.75" customHeight="1">
      <c r="A116" s="27" t="s">
        <v>114</v>
      </c>
      <c r="B116" s="42">
        <v>0</v>
      </c>
      <c r="C116" s="42">
        <v>0</v>
      </c>
      <c r="D116" s="42">
        <v>0</v>
      </c>
      <c r="E116" s="42">
        <v>0</v>
      </c>
      <c r="F116" s="42">
        <v>0</v>
      </c>
      <c r="G116" s="42">
        <v>0</v>
      </c>
      <c r="H116" s="28">
        <v>189174.91</v>
      </c>
      <c r="I116" s="42">
        <v>0</v>
      </c>
      <c r="J116" s="42">
        <v>0</v>
      </c>
      <c r="K116" s="43">
        <f t="shared" si="21"/>
        <v>189174.91</v>
      </c>
    </row>
    <row r="117" spans="1:11" ht="18.75" customHeight="1">
      <c r="A117" s="27" t="s">
        <v>115</v>
      </c>
      <c r="B117" s="42">
        <v>0</v>
      </c>
      <c r="C117" s="42">
        <v>0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28">
        <v>17730.97</v>
      </c>
      <c r="J117" s="42">
        <v>0</v>
      </c>
      <c r="K117" s="43">
        <f t="shared" si="21"/>
        <v>17730.97</v>
      </c>
    </row>
    <row r="118" spans="1:11" ht="18.75" customHeight="1">
      <c r="A118" s="29" t="s">
        <v>116</v>
      </c>
      <c r="B118" s="44">
        <v>0</v>
      </c>
      <c r="C118" s="44">
        <v>0</v>
      </c>
      <c r="D118" s="44">
        <v>0</v>
      </c>
      <c r="E118" s="44">
        <v>0</v>
      </c>
      <c r="F118" s="44">
        <v>0</v>
      </c>
      <c r="G118" s="44">
        <v>0</v>
      </c>
      <c r="H118" s="44">
        <v>0</v>
      </c>
      <c r="I118" s="44">
        <v>0</v>
      </c>
      <c r="J118" s="45">
        <v>63931.94</v>
      </c>
      <c r="K118" s="46">
        <f t="shared" si="21"/>
        <v>63931.94</v>
      </c>
    </row>
    <row r="119" spans="1:11" ht="18.75" customHeight="1">
      <c r="A119" s="41"/>
      <c r="B119" s="53">
        <v>0</v>
      </c>
      <c r="C119" s="53">
        <v>0</v>
      </c>
      <c r="D119" s="53">
        <v>0</v>
      </c>
      <c r="E119" s="53">
        <v>0</v>
      </c>
      <c r="F119" s="53">
        <v>0</v>
      </c>
      <c r="G119" s="53">
        <v>0</v>
      </c>
      <c r="H119" s="53">
        <v>0</v>
      </c>
      <c r="I119" s="53">
        <v>0</v>
      </c>
      <c r="J119" s="53">
        <f>J92-J118</f>
        <v>0</v>
      </c>
      <c r="K119" s="54"/>
    </row>
    <row r="120" spans="1:11" ht="18.75" customHeight="1">
      <c r="A120" s="59"/>
    </row>
    <row r="121" spans="1:11" ht="18.75" customHeight="1">
      <c r="A121" s="41"/>
    </row>
    <row r="122" spans="1:11" ht="18.75" customHeight="1">
      <c r="A122" s="41"/>
    </row>
    <row r="123" spans="1:11" ht="15.75">
      <c r="A123" s="40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2014-01-31T20:03:53Z</dcterms:modified>
</cp:coreProperties>
</file>