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79" i="8"/>
  <c r="K77"/>
  <c r="K68"/>
  <c r="K69"/>
  <c r="B64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K58" s="1"/>
  <c r="K59"/>
  <c r="C64"/>
  <c r="D64"/>
  <c r="E64"/>
  <c r="F64"/>
  <c r="G64"/>
  <c r="H64"/>
  <c r="I64"/>
  <c r="J64"/>
  <c r="K65"/>
  <c r="K66"/>
  <c r="K67"/>
  <c r="K70"/>
  <c r="K72"/>
  <c r="K73"/>
  <c r="K74"/>
  <c r="K75"/>
  <c r="K76"/>
  <c r="K78"/>
  <c r="K80"/>
  <c r="K81"/>
  <c r="K82"/>
  <c r="K83"/>
  <c r="K84"/>
  <c r="K85"/>
  <c r="K86"/>
  <c r="K88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K64" l="1"/>
  <c r="H56"/>
  <c r="F56"/>
  <c r="D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I56"/>
  <c r="G56"/>
  <c r="E56"/>
  <c r="C56"/>
  <c r="I8"/>
  <c r="I7" s="1"/>
  <c r="I45" s="1"/>
  <c r="I44" s="1"/>
  <c r="G8"/>
  <c r="G7" s="1"/>
  <c r="G45" s="1"/>
  <c r="G44" s="1"/>
  <c r="E8"/>
  <c r="E7" s="1"/>
  <c r="E45" s="1"/>
  <c r="E44" s="1"/>
  <c r="C8"/>
  <c r="C7" s="1"/>
  <c r="B56"/>
  <c r="J43"/>
  <c r="H43"/>
  <c r="H93"/>
  <c r="H92" s="1"/>
  <c r="F43"/>
  <c r="F93"/>
  <c r="F92" s="1"/>
  <c r="D43"/>
  <c r="D93"/>
  <c r="D92" s="1"/>
  <c r="D104" s="1"/>
  <c r="K104" s="1"/>
  <c r="K8"/>
  <c r="K7" s="1"/>
  <c r="B7"/>
  <c r="B45" s="1"/>
  <c r="I93"/>
  <c r="I92" s="1"/>
  <c r="I43"/>
  <c r="G93"/>
  <c r="G92" s="1"/>
  <c r="G43"/>
  <c r="E93"/>
  <c r="E92" s="1"/>
  <c r="E105" s="1"/>
  <c r="K105" s="1"/>
  <c r="E43"/>
  <c r="C46"/>
  <c r="K46" s="1"/>
  <c r="C45"/>
  <c r="J57"/>
  <c r="J56" s="1"/>
  <c r="C44" l="1"/>
  <c r="K57"/>
  <c r="B44"/>
  <c r="K45"/>
  <c r="J93"/>
  <c r="J92" s="1"/>
  <c r="J119" s="1"/>
  <c r="K56"/>
  <c r="B43" l="1"/>
  <c r="K44"/>
  <c r="B93"/>
  <c r="C93"/>
  <c r="C92" s="1"/>
  <c r="C103" s="1"/>
  <c r="K103" s="1"/>
  <c r="K100" s="1"/>
  <c r="C43"/>
  <c r="K93" l="1"/>
  <c r="B92"/>
  <c r="K92" s="1"/>
  <c r="K43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<sst xmlns="http://schemas.openxmlformats.org/spreadsheetml/2006/main" count="123" uniqueCount="123">
  <si>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</si>
  <si>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</si>
  <si>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</si>
  <si>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</si>
  <si>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</si>
  <si>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</si>
  <si>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</si>
  <si>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</si>
  <si>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</si>
  <si>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</si>
  <si>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</si>
  <si>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</si>
  <si>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</si>
  <si>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</si>
  <si>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</si>
  <si>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</si>
  <si>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</si>
  <si>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</si>
  <si>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</si>
  <si>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</si>
  <si>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</si>
  <si>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</si>
  <si>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</si>
  <si>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</si>
  <si>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</si>
  <si>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</si>
  <si>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</si>
  <si>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</si>
  <si>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</si>
  <si>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</si>
  <si>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</si>
  <si>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</si>
  <si>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</si>
  <si>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</si>
  <si>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</si>
  <si>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</si>
  <si>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</si>
  <si>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</si>
  <si>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</si>
  <si>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</si>
  <si>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</si>
  <si>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</si>
  <si>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</si>
  <si>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</si>
  <si>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</si>
  <si>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</si>
  <si>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</si>
  <si>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</si>
  <si>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</si>
  <si>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</si>
  <si>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</si>
  <si>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</si>
  <si>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</si>
  <si>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</si>
  <si>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</si>
  <si>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</si>
  <si>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</si>
  <si>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</si>
  <si>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</si>
  <si>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</si>
  <si>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</si>
  <si>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</si>
  <si>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</si>
  <si>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</si>
  <si>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</si>
  <si>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</si>
  <si>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</si>
  <si>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</si>
  <si>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</si>
  <si>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</si>
  <si>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</si>
  <si>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</si>
  <si>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</si>
  <si>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</si>
  <si>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</si>
  <si>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</si>
  <si>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</si>
  <si>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</si>
  <si>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</si>
  <si>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</si>
  <si>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</si>
  <si>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</si>
  <si>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</si>
  <si>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</si>
  <si>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</si>
  <si>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</si>
  <si>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</si>
  <si>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</si>
  <si>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</si>
  <si>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</si>
  <si>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</si>
  <si>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</si>
  <si>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</si>
  <si>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</si>
  <si>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</si>
  <si>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</si>
  <si>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</si>
  <si>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</si>
  <si>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</si>
  <si>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</si>
  <si>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</si>
  <si>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</si>
  <si>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</si>
  <si>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</si>
  <si>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</si>
  <si>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</si>
  <si>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</si>
  <si>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</si>
  <si>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</si>
  <si>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</si>
  <si>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</si>
  <si>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</si>
  <si>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</si>
  <si>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</si>
  <si>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</si>
  <si>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</si>
  <si>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</si>
  <si>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</si>
  <si>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</si>
  <si>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</si>
  <si>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</si>
  <si>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</si>
  <si>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OPERAÇÃO 25/01/14 - VENCIMENTO 31/01/14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</si>
</sst>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251693</v>
      </c>
      <c r="C7" s="9">
        <f t="shared" si="0"/>
        <v>342557</v>
      </c>
      <c r="D7" s="9">
        <f t="shared" si="0"/>
        <v>363184</v>
      </c>
      <c r="E7" s="9">
        <f t="shared" si="0"/>
        <v>206353</v>
      </c>
      <c r="F7" s="9">
        <f t="shared" si="0"/>
        <v>348177</v>
      </c>
      <c r="G7" s="9">
        <f t="shared" si="0"/>
        <v>521029</v>
      </c>
      <c r="H7" s="9">
        <f t="shared" si="0"/>
        <v>187643</v>
      </c>
      <c r="I7" s="9">
        <f t="shared" si="0"/>
        <v>42402</v>
      </c>
      <c r="J7" s="9">
        <f t="shared" si="0"/>
        <v>141575</v>
      </c>
      <c r="K7" s="9">
        <f t="shared" si="0"/>
        <v>2404613</v>
      </c>
      <c r="L7" s="55"/>
    </row>
    <row r="8" spans="1:13" ht="17.25" customHeight="1">
      <c r="A8" s="10" t="s">
        <v>31</v>
      </c>
      <c r="B8" s="11">
        <f>B9+B12</f>
        <v>144096</v>
      </c>
      <c r="C8" s="11">
        <f t="shared" ref="C8:J8" si="1">C9+C12</f>
        <v>201031</v>
      </c>
      <c r="D8" s="11">
        <f t="shared" si="1"/>
        <v>201252</v>
      </c>
      <c r="E8" s="11">
        <f t="shared" si="1"/>
        <v>120160</v>
      </c>
      <c r="F8" s="11">
        <f t="shared" si="1"/>
        <v>183260</v>
      </c>
      <c r="G8" s="11">
        <f t="shared" si="1"/>
        <v>270082</v>
      </c>
      <c r="H8" s="11">
        <f t="shared" si="1"/>
        <v>112032</v>
      </c>
      <c r="I8" s="11">
        <f t="shared" si="1"/>
        <v>22469</v>
      </c>
      <c r="J8" s="11">
        <f t="shared" si="1"/>
        <v>78238</v>
      </c>
      <c r="K8" s="11">
        <f>SUM(B8:J8)</f>
        <v>1332620</v>
      </c>
    </row>
    <row r="9" spans="1:13" ht="17.25" customHeight="1">
      <c r="A9" s="15" t="s">
        <v>17</v>
      </c>
      <c r="B9" s="13">
        <f>+B10+B11</f>
        <v>34237</v>
      </c>
      <c r="C9" s="13">
        <f t="shared" ref="C9:J9" si="2">+C10+C11</f>
        <v>48477</v>
      </c>
      <c r="D9" s="13">
        <f t="shared" si="2"/>
        <v>45855</v>
      </c>
      <c r="E9" s="13">
        <f t="shared" si="2"/>
        <v>27833</v>
      </c>
      <c r="F9" s="13">
        <f t="shared" si="2"/>
        <v>36169</v>
      </c>
      <c r="G9" s="13">
        <f t="shared" si="2"/>
        <v>39417</v>
      </c>
      <c r="H9" s="13">
        <f t="shared" si="2"/>
        <v>27129</v>
      </c>
      <c r="I9" s="13">
        <f t="shared" si="2"/>
        <v>6680</v>
      </c>
      <c r="J9" s="13">
        <f t="shared" si="2"/>
        <v>15937</v>
      </c>
      <c r="K9" s="11">
        <f>SUM(B9:J9)</f>
        <v>281734</v>
      </c>
    </row>
    <row r="10" spans="1:13" ht="17.25" customHeight="1">
      <c r="A10" s="31" t="s">
        <v>18</v>
      </c>
      <c r="B10" s="13">
        <v>34237</v>
      </c>
      <c r="C10" s="13">
        <v>48477</v>
      </c>
      <c r="D10" s="13">
        <v>45855</v>
      </c>
      <c r="E10" s="13">
        <v>27833</v>
      </c>
      <c r="F10" s="13">
        <v>36169</v>
      </c>
      <c r="G10" s="13">
        <v>39417</v>
      </c>
      <c r="H10" s="13">
        <v>27129</v>
      </c>
      <c r="I10" s="13">
        <v>6680</v>
      </c>
      <c r="J10" s="13">
        <v>15937</v>
      </c>
      <c r="K10" s="11">
        <f>SUM(B10:J10)</f>
        <v>281734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109859</v>
      </c>
      <c r="C12" s="17">
        <f t="shared" si="3"/>
        <v>152554</v>
      </c>
      <c r="D12" s="17">
        <f t="shared" si="3"/>
        <v>155397</v>
      </c>
      <c r="E12" s="17">
        <f t="shared" si="3"/>
        <v>92327</v>
      </c>
      <c r="F12" s="17">
        <f t="shared" si="3"/>
        <v>147091</v>
      </c>
      <c r="G12" s="17">
        <f t="shared" si="3"/>
        <v>230665</v>
      </c>
      <c r="H12" s="17">
        <f t="shared" si="3"/>
        <v>84903</v>
      </c>
      <c r="I12" s="17">
        <f t="shared" si="3"/>
        <v>15789</v>
      </c>
      <c r="J12" s="17">
        <f t="shared" si="3"/>
        <v>62301</v>
      </c>
      <c r="K12" s="11">
        <f t="shared" ref="K12:K23" si="4">SUM(B12:J12)</f>
        <v>1050886</v>
      </c>
    </row>
    <row r="13" spans="1:13" ht="17.25" customHeight="1">
      <c r="A13" s="14" t="s">
        <v>20</v>
      </c>
      <c r="B13" s="13">
        <v>57761</v>
      </c>
      <c r="C13" s="13">
        <v>84965</v>
      </c>
      <c r="D13" s="13">
        <v>88092</v>
      </c>
      <c r="E13" s="13">
        <v>51845</v>
      </c>
      <c r="F13" s="13">
        <v>79311</v>
      </c>
      <c r="G13" s="13">
        <v>117391</v>
      </c>
      <c r="H13" s="13">
        <v>42561</v>
      </c>
      <c r="I13" s="13">
        <v>9514</v>
      </c>
      <c r="J13" s="13">
        <v>36041</v>
      </c>
      <c r="K13" s="11">
        <f t="shared" si="4"/>
        <v>567481</v>
      </c>
      <c r="L13" s="55"/>
      <c r="M13" s="56"/>
    </row>
    <row r="14" spans="1:13" ht="17.25" customHeight="1">
      <c r="A14" s="14" t="s">
        <v>21</v>
      </c>
      <c r="B14" s="13">
        <v>49624</v>
      </c>
      <c r="C14" s="13">
        <v>64154</v>
      </c>
      <c r="D14" s="13">
        <v>64554</v>
      </c>
      <c r="E14" s="13">
        <v>38569</v>
      </c>
      <c r="F14" s="13">
        <v>64823</v>
      </c>
      <c r="G14" s="13">
        <v>109535</v>
      </c>
      <c r="H14" s="13">
        <v>40496</v>
      </c>
      <c r="I14" s="13">
        <v>5903</v>
      </c>
      <c r="J14" s="13">
        <v>25145</v>
      </c>
      <c r="K14" s="11">
        <f t="shared" si="4"/>
        <v>462803</v>
      </c>
      <c r="L14" s="55"/>
    </row>
    <row r="15" spans="1:13" ht="17.25" customHeight="1">
      <c r="A15" s="14" t="s">
        <v>22</v>
      </c>
      <c r="B15" s="13">
        <v>2474</v>
      </c>
      <c r="C15" s="13">
        <v>3435</v>
      </c>
      <c r="D15" s="13">
        <v>2751</v>
      </c>
      <c r="E15" s="13">
        <v>1913</v>
      </c>
      <c r="F15" s="13">
        <v>2957</v>
      </c>
      <c r="G15" s="13">
        <v>3739</v>
      </c>
      <c r="H15" s="13">
        <v>1846</v>
      </c>
      <c r="I15" s="13">
        <v>372</v>
      </c>
      <c r="J15" s="13">
        <v>1115</v>
      </c>
      <c r="K15" s="11">
        <f t="shared" si="4"/>
        <v>20602</v>
      </c>
    </row>
    <row r="16" spans="1:13" ht="17.25" customHeight="1">
      <c r="A16" s="16" t="s">
        <v>23</v>
      </c>
      <c r="B16" s="11">
        <f>+B17+B18+B19</f>
        <v>87446</v>
      </c>
      <c r="C16" s="11">
        <f t="shared" ref="C16:J16" si="5">+C17+C18+C19</f>
        <v>110288</v>
      </c>
      <c r="D16" s="11">
        <f t="shared" si="5"/>
        <v>124968</v>
      </c>
      <c r="E16" s="11">
        <f t="shared" si="5"/>
        <v>66923</v>
      </c>
      <c r="F16" s="11">
        <f t="shared" si="5"/>
        <v>137985</v>
      </c>
      <c r="G16" s="11">
        <f t="shared" si="5"/>
        <v>223398</v>
      </c>
      <c r="H16" s="11">
        <f t="shared" si="5"/>
        <v>63022</v>
      </c>
      <c r="I16" s="11">
        <f t="shared" si="5"/>
        <v>14428</v>
      </c>
      <c r="J16" s="11">
        <f t="shared" si="5"/>
        <v>45441</v>
      </c>
      <c r="K16" s="11">
        <f t="shared" si="4"/>
        <v>873899</v>
      </c>
    </row>
    <row r="17" spans="1:12" ht="17.25" customHeight="1">
      <c r="A17" s="12" t="s">
        <v>24</v>
      </c>
      <c r="B17" s="13">
        <v>56125</v>
      </c>
      <c r="C17" s="13">
        <v>75824</v>
      </c>
      <c r="D17" s="13">
        <v>84359</v>
      </c>
      <c r="E17" s="13">
        <v>45427</v>
      </c>
      <c r="F17" s="13">
        <v>89217</v>
      </c>
      <c r="G17" s="13">
        <v>132582</v>
      </c>
      <c r="H17" s="13">
        <v>40592</v>
      </c>
      <c r="I17" s="13">
        <v>10407</v>
      </c>
      <c r="J17" s="13">
        <v>30016</v>
      </c>
      <c r="K17" s="11">
        <f t="shared" si="4"/>
        <v>564549</v>
      </c>
      <c r="L17" s="55"/>
    </row>
    <row r="18" spans="1:12" ht="17.25" customHeight="1">
      <c r="A18" s="12" t="s">
        <v>25</v>
      </c>
      <c r="B18" s="13">
        <v>29947</v>
      </c>
      <c r="C18" s="13">
        <v>32702</v>
      </c>
      <c r="D18" s="13">
        <v>39027</v>
      </c>
      <c r="E18" s="13">
        <v>20541</v>
      </c>
      <c r="F18" s="13">
        <v>46892</v>
      </c>
      <c r="G18" s="13">
        <v>88106</v>
      </c>
      <c r="H18" s="13">
        <v>21512</v>
      </c>
      <c r="I18" s="13">
        <v>3806</v>
      </c>
      <c r="J18" s="13">
        <v>14841</v>
      </c>
      <c r="K18" s="11">
        <f t="shared" si="4"/>
        <v>297374</v>
      </c>
      <c r="L18" s="55"/>
    </row>
    <row r="19" spans="1:12" ht="17.25" customHeight="1">
      <c r="A19" s="12" t="s">
        <v>26</v>
      </c>
      <c r="B19" s="13">
        <v>1374</v>
      </c>
      <c r="C19" s="13">
        <v>1762</v>
      </c>
      <c r="D19" s="13">
        <v>1582</v>
      </c>
      <c r="E19" s="13">
        <v>955</v>
      </c>
      <c r="F19" s="13">
        <v>1876</v>
      </c>
      <c r="G19" s="13">
        <v>2710</v>
      </c>
      <c r="H19" s="13">
        <v>918</v>
      </c>
      <c r="I19" s="13">
        <v>215</v>
      </c>
      <c r="J19" s="13">
        <v>584</v>
      </c>
      <c r="K19" s="11">
        <f t="shared" si="4"/>
        <v>11976</v>
      </c>
    </row>
    <row r="20" spans="1:12" ht="17.25" customHeight="1">
      <c r="A20" s="16" t="s">
        <v>27</v>
      </c>
      <c r="B20" s="13">
        <v>20151</v>
      </c>
      <c r="C20" s="13">
        <v>31238</v>
      </c>
      <c r="D20" s="13">
        <v>36964</v>
      </c>
      <c r="E20" s="13">
        <v>19270</v>
      </c>
      <c r="F20" s="13">
        <v>26932</v>
      </c>
      <c r="G20" s="13">
        <v>27549</v>
      </c>
      <c r="H20" s="13">
        <v>11428</v>
      </c>
      <c r="I20" s="13">
        <v>5505</v>
      </c>
      <c r="J20" s="13">
        <v>17896</v>
      </c>
      <c r="K20" s="11">
        <f t="shared" si="4"/>
        <v>196933</v>
      </c>
    </row>
    <row r="21" spans="1:12" ht="17.25" customHeight="1">
      <c r="A21" s="12" t="s">
        <v>28</v>
      </c>
      <c r="B21" s="13">
        <v>12897</v>
      </c>
      <c r="C21" s="13">
        <v>19992</v>
      </c>
      <c r="D21" s="13">
        <v>23657</v>
      </c>
      <c r="E21" s="13">
        <v>12333</v>
      </c>
      <c r="F21" s="13">
        <v>17236</v>
      </c>
      <c r="G21" s="13">
        <v>17631</v>
      </c>
      <c r="H21" s="13">
        <v>7314</v>
      </c>
      <c r="I21" s="13">
        <v>3523</v>
      </c>
      <c r="J21" s="13">
        <v>11453</v>
      </c>
      <c r="K21" s="11">
        <f t="shared" si="4"/>
        <v>126036</v>
      </c>
      <c r="L21" s="55"/>
    </row>
    <row r="22" spans="1:12" ht="17.25" customHeight="1">
      <c r="A22" s="12" t="s">
        <v>29</v>
      </c>
      <c r="B22" s="13">
        <v>7254</v>
      </c>
      <c r="C22" s="13">
        <v>11246</v>
      </c>
      <c r="D22" s="13">
        <v>13307</v>
      </c>
      <c r="E22" s="13">
        <v>6937</v>
      </c>
      <c r="F22" s="13">
        <v>9696</v>
      </c>
      <c r="G22" s="13">
        <v>9918</v>
      </c>
      <c r="H22" s="13">
        <v>4114</v>
      </c>
      <c r="I22" s="13">
        <v>1982</v>
      </c>
      <c r="J22" s="13">
        <v>6443</v>
      </c>
      <c r="K22" s="11">
        <f t="shared" si="4"/>
        <v>70897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1161</v>
      </c>
      <c r="I23" s="11">
        <v>0</v>
      </c>
      <c r="J23" s="11">
        <v>0</v>
      </c>
      <c r="K23" s="11">
        <f t="shared" si="4"/>
        <v>1161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23384.44</v>
      </c>
      <c r="I31" s="20">
        <v>0</v>
      </c>
      <c r="J31" s="20">
        <v>0</v>
      </c>
      <c r="K31" s="24">
        <f>SUM(B31:J31)</f>
        <v>23384.44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586588.85</v>
      </c>
      <c r="C43" s="23">
        <f t="shared" ref="C43:H43" si="8">+C44+C52</f>
        <v>907298.57000000007</v>
      </c>
      <c r="D43" s="23">
        <f t="shared" si="8"/>
        <v>1089004.58</v>
      </c>
      <c r="E43" s="23">
        <f t="shared" si="8"/>
        <v>530657.06000000006</v>
      </c>
      <c r="F43" s="23">
        <f t="shared" si="8"/>
        <v>856881.52999999991</v>
      </c>
      <c r="G43" s="23">
        <f t="shared" si="8"/>
        <v>1104117.45</v>
      </c>
      <c r="H43" s="23">
        <f t="shared" si="8"/>
        <v>484494.47</v>
      </c>
      <c r="I43" s="23">
        <f>+I44+I52</f>
        <v>178745.63</v>
      </c>
      <c r="J43" s="23">
        <f>+J44+J52</f>
        <v>365465.60000000003</v>
      </c>
      <c r="K43" s="23">
        <f>SUM(B43:J43)</f>
        <v>6103253.7399999993</v>
      </c>
    </row>
    <row r="44" spans="1:11" ht="17.25" customHeight="1">
      <c r="A44" s="16" t="s">
        <v>49</v>
      </c>
      <c r="B44" s="24">
        <f>SUM(B45:B51)</f>
        <v>571569.63</v>
      </c>
      <c r="C44" s="24">
        <f t="shared" ref="C44:H44" si="9">SUM(C45:C51)</f>
        <v>887272.06</v>
      </c>
      <c r="D44" s="24">
        <f t="shared" si="9"/>
        <v>1068705.24</v>
      </c>
      <c r="E44" s="24">
        <f t="shared" si="9"/>
        <v>511755.44</v>
      </c>
      <c r="F44" s="24">
        <f t="shared" si="9"/>
        <v>838270.95</v>
      </c>
      <c r="G44" s="24">
        <f t="shared" si="9"/>
        <v>1079103.1599999999</v>
      </c>
      <c r="H44" s="24">
        <f t="shared" si="9"/>
        <v>468999.04</v>
      </c>
      <c r="I44" s="24">
        <f>SUM(I45:I51)</f>
        <v>178745.63</v>
      </c>
      <c r="J44" s="24">
        <f>SUM(J45:J51)</f>
        <v>353866.71</v>
      </c>
      <c r="K44" s="24">
        <f t="shared" ref="K44:K52" si="10">SUM(B44:J44)</f>
        <v>5958287.8599999994</v>
      </c>
    </row>
    <row r="45" spans="1:11" ht="17.25" customHeight="1">
      <c r="A45" s="36" t="s">
        <v>50</v>
      </c>
      <c r="B45" s="24">
        <f t="shared" ref="B45:H45" si="11">ROUND(B26*B7,2)</f>
        <v>571569.63</v>
      </c>
      <c r="C45" s="24">
        <f t="shared" si="11"/>
        <v>885304.31</v>
      </c>
      <c r="D45" s="24">
        <f t="shared" si="11"/>
        <v>1068705.24</v>
      </c>
      <c r="E45" s="24">
        <f t="shared" si="11"/>
        <v>511755.44</v>
      </c>
      <c r="F45" s="24">
        <f t="shared" si="11"/>
        <v>838270.95</v>
      </c>
      <c r="G45" s="24">
        <f t="shared" si="11"/>
        <v>1079103.1599999999</v>
      </c>
      <c r="H45" s="24">
        <f t="shared" si="11"/>
        <v>445614.6</v>
      </c>
      <c r="I45" s="24">
        <f>ROUND(I26*I7,2)</f>
        <v>178745.63</v>
      </c>
      <c r="J45" s="24">
        <f>ROUND(J26*J7,2)</f>
        <v>353866.71</v>
      </c>
      <c r="K45" s="24">
        <f t="shared" si="10"/>
        <v>5932935.669999999</v>
      </c>
    </row>
    <row r="46" spans="1:11" ht="17.25" customHeight="1">
      <c r="A46" s="36" t="s">
        <v>51</v>
      </c>
      <c r="B46" s="20">
        <v>0</v>
      </c>
      <c r="C46" s="24">
        <f>ROUND(C27*C7,2)</f>
        <v>1967.75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1967.75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23384.44</v>
      </c>
      <c r="I49" s="33">
        <f>+I31</f>
        <v>0</v>
      </c>
      <c r="J49" s="33">
        <f>+J31</f>
        <v>0</v>
      </c>
      <c r="K49" s="24">
        <f t="shared" si="10"/>
        <v>23384.44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18610.580000000002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144965.88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-102711</v>
      </c>
      <c r="C56" s="37">
        <f t="shared" si="12"/>
        <v>-145633.91</v>
      </c>
      <c r="D56" s="37">
        <f t="shared" si="12"/>
        <v>-138656.35999999999</v>
      </c>
      <c r="E56" s="37">
        <f t="shared" si="12"/>
        <v>-89386.75</v>
      </c>
      <c r="F56" s="37">
        <f t="shared" si="12"/>
        <v>-108887.65</v>
      </c>
      <c r="G56" s="37">
        <f t="shared" si="12"/>
        <v>-118274.61</v>
      </c>
      <c r="H56" s="37">
        <f t="shared" si="12"/>
        <v>-81387</v>
      </c>
      <c r="I56" s="37">
        <f t="shared" si="12"/>
        <v>-178082.02</v>
      </c>
      <c r="J56" s="37">
        <f t="shared" si="12"/>
        <v>-300352.82999999996</v>
      </c>
      <c r="K56" s="37">
        <f>SUM(B56:J56)</f>
        <v>-1263372.1299999999</v>
      </c>
    </row>
    <row r="57" spans="1:11" ht="18.75" customHeight="1">
      <c r="A57" s="16" t="s">
        <v>84</v>
      </c>
      <c r="B57" s="37">
        <f t="shared" ref="B57:J57" si="13">B58+B59+B60+B61+B62+B63</f>
        <v>-102711</v>
      </c>
      <c r="C57" s="37">
        <f t="shared" si="13"/>
        <v>-145431</v>
      </c>
      <c r="D57" s="37">
        <f t="shared" si="13"/>
        <v>-137565</v>
      </c>
      <c r="E57" s="37">
        <f t="shared" si="13"/>
        <v>-83499</v>
      </c>
      <c r="F57" s="37">
        <f t="shared" si="13"/>
        <v>-108507</v>
      </c>
      <c r="G57" s="37">
        <f t="shared" si="13"/>
        <v>-118251</v>
      </c>
      <c r="H57" s="37">
        <f t="shared" si="13"/>
        <v>-81387</v>
      </c>
      <c r="I57" s="37">
        <f t="shared" si="13"/>
        <v>-20040</v>
      </c>
      <c r="J57" s="37">
        <f t="shared" si="13"/>
        <v>-47811</v>
      </c>
      <c r="K57" s="37">
        <f t="shared" ref="K57:K88" si="14">SUM(B57:J57)</f>
        <v>-845202</v>
      </c>
    </row>
    <row r="58" spans="1:11" ht="18.75" customHeight="1">
      <c r="A58" s="12" t="s">
        <v>85</v>
      </c>
      <c r="B58" s="37">
        <f>-ROUND(B9*$D$3,2)</f>
        <v>-102711</v>
      </c>
      <c r="C58" s="37">
        <f t="shared" ref="C58:J58" si="15">-ROUND(C9*$D$3,2)</f>
        <v>-145431</v>
      </c>
      <c r="D58" s="37">
        <f t="shared" si="15"/>
        <v>-137565</v>
      </c>
      <c r="E58" s="37">
        <f t="shared" si="15"/>
        <v>-83499</v>
      </c>
      <c r="F58" s="37">
        <f t="shared" si="15"/>
        <v>-108507</v>
      </c>
      <c r="G58" s="37">
        <f t="shared" si="15"/>
        <v>-118251</v>
      </c>
      <c r="H58" s="37">
        <f t="shared" si="15"/>
        <v>-81387</v>
      </c>
      <c r="I58" s="37">
        <f t="shared" si="15"/>
        <v>-20040</v>
      </c>
      <c r="J58" s="37">
        <f t="shared" si="15"/>
        <v>-47811</v>
      </c>
      <c r="K58" s="37">
        <f t="shared" si="14"/>
        <v>-845202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f t="shared" ref="B64:J64" si="16">SUM(B65:B88)</f>
        <v>0</v>
      </c>
      <c r="C64" s="37">
        <f t="shared" si="16"/>
        <v>-202.91</v>
      </c>
      <c r="D64" s="37">
        <f t="shared" si="16"/>
        <v>-1091.3599999999999</v>
      </c>
      <c r="E64" s="37">
        <f t="shared" si="16"/>
        <v>-5887.75</v>
      </c>
      <c r="F64" s="37">
        <f t="shared" si="16"/>
        <v>-380.65</v>
      </c>
      <c r="G64" s="37">
        <f t="shared" si="16"/>
        <v>-23.61</v>
      </c>
      <c r="H64" s="37">
        <f t="shared" si="16"/>
        <v>0</v>
      </c>
      <c r="I64" s="37">
        <f t="shared" si="16"/>
        <v>-158042.01999999999</v>
      </c>
      <c r="J64" s="37">
        <f t="shared" si="16"/>
        <v>-252541.83</v>
      </c>
      <c r="K64" s="37">
        <f t="shared" si="14"/>
        <v>-418170.13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33">
        <f t="shared" si="14"/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33">
        <f t="shared" si="14"/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-154000</v>
      </c>
      <c r="J77" s="37">
        <v>-245000</v>
      </c>
      <c r="K77" s="37">
        <f t="shared" si="14"/>
        <v>-399000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37">
        <v>-1000</v>
      </c>
      <c r="K79" s="37">
        <f t="shared" si="14"/>
        <v>-1000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-4404.45</v>
      </c>
      <c r="F88" s="20">
        <v>0</v>
      </c>
      <c r="G88" s="20">
        <v>0</v>
      </c>
      <c r="H88" s="20">
        <v>0</v>
      </c>
      <c r="I88" s="50">
        <v>-2252.19</v>
      </c>
      <c r="J88" s="50">
        <v>-6541.83</v>
      </c>
      <c r="K88" s="50">
        <f t="shared" si="14"/>
        <v>-13198.47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483877.85</v>
      </c>
      <c r="C92" s="25">
        <f t="shared" si="18"/>
        <v>761664.66</v>
      </c>
      <c r="D92" s="25">
        <f t="shared" si="18"/>
        <v>950348.22</v>
      </c>
      <c r="E92" s="25">
        <f t="shared" si="18"/>
        <v>441270.31</v>
      </c>
      <c r="F92" s="25">
        <f t="shared" si="18"/>
        <v>747993.87999999989</v>
      </c>
      <c r="G92" s="25">
        <f t="shared" si="18"/>
        <v>985842.84</v>
      </c>
      <c r="H92" s="25">
        <f t="shared" si="18"/>
        <v>403107.47</v>
      </c>
      <c r="I92" s="25">
        <f>+I93+I94</f>
        <v>663.61000000001513</v>
      </c>
      <c r="J92" s="25">
        <f>+J93+J94</f>
        <v>65112.770000000033</v>
      </c>
      <c r="K92" s="50">
        <f t="shared" si="17"/>
        <v>4839881.6100000003</v>
      </c>
      <c r="L92" s="57"/>
    </row>
    <row r="93" spans="1:12" ht="18.75" customHeight="1">
      <c r="A93" s="16" t="s">
        <v>92</v>
      </c>
      <c r="B93" s="25">
        <f t="shared" ref="B93:J93" si="19">+B44+B57+B64+B89</f>
        <v>468858.63</v>
      </c>
      <c r="C93" s="25">
        <f t="shared" si="19"/>
        <v>741638.15</v>
      </c>
      <c r="D93" s="25">
        <f t="shared" si="19"/>
        <v>930048.88</v>
      </c>
      <c r="E93" s="25">
        <f t="shared" si="19"/>
        <v>422368.69</v>
      </c>
      <c r="F93" s="25">
        <f t="shared" si="19"/>
        <v>729383.29999999993</v>
      </c>
      <c r="G93" s="25">
        <f t="shared" si="19"/>
        <v>960828.54999999993</v>
      </c>
      <c r="H93" s="25">
        <f t="shared" si="19"/>
        <v>387612.04</v>
      </c>
      <c r="I93" s="25">
        <f t="shared" si="19"/>
        <v>663.61000000001513</v>
      </c>
      <c r="J93" s="25">
        <f t="shared" si="19"/>
        <v>53513.880000000034</v>
      </c>
      <c r="K93" s="50">
        <f t="shared" si="17"/>
        <v>4694915.7300000004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18610.580000000002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50">
        <f t="shared" si="17"/>
        <v>144965.88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58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4839881.6099999994</v>
      </c>
    </row>
    <row r="101" spans="1:11" ht="18.75" customHeight="1">
      <c r="A101" s="27" t="s">
        <v>80</v>
      </c>
      <c r="B101" s="28">
        <v>55696.36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55696.36</v>
      </c>
    </row>
    <row r="102" spans="1:11" ht="18.75" customHeight="1">
      <c r="A102" s="27" t="s">
        <v>81</v>
      </c>
      <c r="B102" s="28">
        <v>428181.5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428181.5</v>
      </c>
    </row>
    <row r="103" spans="1:11" ht="18.75" customHeight="1">
      <c r="A103" s="27" t="s">
        <v>82</v>
      </c>
      <c r="B103" s="42">
        <v>0</v>
      </c>
      <c r="C103" s="28">
        <f>+C92</f>
        <v>761664.66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761664.66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950348.22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950348.22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441270.31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441270.31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90189.1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90189.1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124908.68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124908.68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188989.05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188989.05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343907.04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343907.04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287167.77</v>
      </c>
      <c r="H110" s="42">
        <v>0</v>
      </c>
      <c r="I110" s="42">
        <v>0</v>
      </c>
      <c r="J110" s="42">
        <v>0</v>
      </c>
      <c r="K110" s="43">
        <f t="shared" si="21"/>
        <v>287167.77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27014.13</v>
      </c>
      <c r="H111" s="42">
        <v>0</v>
      </c>
      <c r="I111" s="42">
        <v>0</v>
      </c>
      <c r="J111" s="42">
        <v>0</v>
      </c>
      <c r="K111" s="43">
        <f t="shared" si="21"/>
        <v>27014.13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164866.94</v>
      </c>
      <c r="H112" s="42">
        <v>0</v>
      </c>
      <c r="I112" s="42">
        <v>0</v>
      </c>
      <c r="J112" s="42">
        <v>0</v>
      </c>
      <c r="K112" s="43">
        <f t="shared" si="21"/>
        <v>164866.94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136097.24</v>
      </c>
      <c r="H113" s="42">
        <v>0</v>
      </c>
      <c r="I113" s="42">
        <v>0</v>
      </c>
      <c r="J113" s="42">
        <v>0</v>
      </c>
      <c r="K113" s="43">
        <f t="shared" si="21"/>
        <v>136097.24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370696.77</v>
      </c>
      <c r="H114" s="42">
        <v>0</v>
      </c>
      <c r="I114" s="42">
        <v>0</v>
      </c>
      <c r="J114" s="42">
        <v>0</v>
      </c>
      <c r="K114" s="43">
        <f t="shared" si="21"/>
        <v>370696.77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142192.79999999999</v>
      </c>
      <c r="I115" s="42">
        <v>0</v>
      </c>
      <c r="J115" s="42">
        <v>0</v>
      </c>
      <c r="K115" s="43">
        <f t="shared" si="21"/>
        <v>142192.79999999999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260914.66</v>
      </c>
      <c r="I116" s="42">
        <v>0</v>
      </c>
      <c r="J116" s="42">
        <v>0</v>
      </c>
      <c r="K116" s="43">
        <f t="shared" si="21"/>
        <v>260914.66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663.61</v>
      </c>
      <c r="J117" s="42">
        <v>0</v>
      </c>
      <c r="K117" s="43">
        <f t="shared" si="21"/>
        <v>663.61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65112.77</v>
      </c>
      <c r="K118" s="46">
        <f t="shared" si="21"/>
        <v>65112.77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f>J92-J118</f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2014-01-31T20:00:31Z</dcterms:modified>
</cp:coreProperties>
</file>