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79" i="8"/>
  <c r="K71"/>
  <c r="K51"/>
  <c r="K50"/>
  <c r="G39"/>
  <c r="F39"/>
  <c r="F41" s="1"/>
  <c r="H36"/>
  <c r="H38" s="1"/>
  <c r="G36"/>
  <c r="G38" s="1"/>
  <c r="F36"/>
  <c r="F38" s="1"/>
  <c r="E36"/>
  <c r="E38" s="1"/>
  <c r="D36"/>
  <c r="D38" s="1"/>
  <c r="C36"/>
  <c r="C38" s="1"/>
  <c r="B36"/>
  <c r="B35" s="1"/>
  <c r="G41"/>
  <c r="K39"/>
  <c r="H35"/>
  <c r="G35"/>
  <c r="F35"/>
  <c r="E35"/>
  <c r="D35"/>
  <c r="C35"/>
  <c r="K36" l="1"/>
  <c r="B38"/>
  <c r="K41"/>
  <c r="K35"/>
  <c r="B9" l="1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47"/>
  <c r="K48"/>
  <c r="H49"/>
  <c r="I49"/>
  <c r="J49"/>
  <c r="K49"/>
  <c r="K52"/>
  <c r="B58"/>
  <c r="B57" s="1"/>
  <c r="C58"/>
  <c r="C57" s="1"/>
  <c r="D58"/>
  <c r="D57" s="1"/>
  <c r="E58"/>
  <c r="E57" s="1"/>
  <c r="F58"/>
  <c r="F57" s="1"/>
  <c r="G58"/>
  <c r="G57" s="1"/>
  <c r="H58"/>
  <c r="I58"/>
  <c r="I57" s="1"/>
  <c r="J58"/>
  <c r="J57" s="1"/>
  <c r="K62"/>
  <c r="B64"/>
  <c r="C64"/>
  <c r="D64"/>
  <c r="E64"/>
  <c r="F64"/>
  <c r="G64"/>
  <c r="H64"/>
  <c r="I64"/>
  <c r="J64"/>
  <c r="K64" s="1"/>
  <c r="K65"/>
  <c r="K66"/>
  <c r="K67"/>
  <c r="K68"/>
  <c r="K69"/>
  <c r="K70"/>
  <c r="K72"/>
  <c r="K73"/>
  <c r="K74"/>
  <c r="K75"/>
  <c r="K76"/>
  <c r="K77"/>
  <c r="K78"/>
  <c r="K80"/>
  <c r="K81"/>
  <c r="K82"/>
  <c r="K83"/>
  <c r="K84"/>
  <c r="K85"/>
  <c r="K86"/>
  <c r="K88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I56" l="1"/>
  <c r="G56"/>
  <c r="E56"/>
  <c r="C56"/>
  <c r="J8"/>
  <c r="J7" s="1"/>
  <c r="J45" s="1"/>
  <c r="J44" s="1"/>
  <c r="H8"/>
  <c r="H7" s="1"/>
  <c r="H45" s="1"/>
  <c r="H44" s="1"/>
  <c r="H43" s="1"/>
  <c r="F8"/>
  <c r="F7" s="1"/>
  <c r="F45" s="1"/>
  <c r="F44" s="1"/>
  <c r="F93" s="1"/>
  <c r="F92" s="1"/>
  <c r="D8"/>
  <c r="D7" s="1"/>
  <c r="D45" s="1"/>
  <c r="D44" s="1"/>
  <c r="B8"/>
  <c r="J56"/>
  <c r="K58"/>
  <c r="F56"/>
  <c r="D56"/>
  <c r="I8"/>
  <c r="I7" s="1"/>
  <c r="I45" s="1"/>
  <c r="I44" s="1"/>
  <c r="G8"/>
  <c r="G7" s="1"/>
  <c r="G45" s="1"/>
  <c r="G44" s="1"/>
  <c r="G93" s="1"/>
  <c r="G92" s="1"/>
  <c r="E8"/>
  <c r="E7" s="1"/>
  <c r="E45" s="1"/>
  <c r="E44" s="1"/>
  <c r="C8"/>
  <c r="C7" s="1"/>
  <c r="J43"/>
  <c r="J93"/>
  <c r="J92" s="1"/>
  <c r="J119" s="1"/>
  <c r="F43"/>
  <c r="D43"/>
  <c r="D93"/>
  <c r="D92" s="1"/>
  <c r="D104" s="1"/>
  <c r="K104" s="1"/>
  <c r="K8"/>
  <c r="K7" s="1"/>
  <c r="B7"/>
  <c r="B45" s="1"/>
  <c r="B56"/>
  <c r="I93"/>
  <c r="I92" s="1"/>
  <c r="I43"/>
  <c r="G43"/>
  <c r="E93"/>
  <c r="E92" s="1"/>
  <c r="E105" s="1"/>
  <c r="K105" s="1"/>
  <c r="E43"/>
  <c r="C46"/>
  <c r="K46" s="1"/>
  <c r="C45"/>
  <c r="H57"/>
  <c r="H56" s="1"/>
  <c r="K57" l="1"/>
  <c r="B44"/>
  <c r="K45"/>
  <c r="C44"/>
  <c r="K56"/>
  <c r="H93"/>
  <c r="H92" s="1"/>
  <c r="C93" l="1"/>
  <c r="C92" s="1"/>
  <c r="C103" s="1"/>
  <c r="K103" s="1"/>
  <c r="K100" s="1"/>
  <c r="C43"/>
  <c r="B43"/>
  <c r="K43" s="1"/>
  <c r="K44"/>
  <c r="B93"/>
  <c r="K93" l="1"/>
  <c r="B92"/>
  <c r="K92" s="1"/>
  <c r="K37"/>
  <c r="K38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<sst xmlns="http://schemas.openxmlformats.org/spreadsheetml/2006/main" count="123" uniqueCount="123">
  <si>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</si>
  <si>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</si>
  <si>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</si>
  <si>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</si>
  <si>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</si>
  <si>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</si>
  <si>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</si>
  <si>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</si>
  <si>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</si>
  <si>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</si>
  <si>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</si>
  <si>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</si>
  <si>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</si>
  <si>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</si>
  <si>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</si>
  <si>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</si>
  <si>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</si>
  <si>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</si>
  <si>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</si>
  <si>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</si>
  <si>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</si>
  <si>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</si>
  <si>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</si>
  <si>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</si>
  <si>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</si>
  <si>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</si>
  <si>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</si>
  <si>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</si>
  <si>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</si>
  <si>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</si>
  <si>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</si>
  <si>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</si>
  <si>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</si>
  <si>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</si>
  <si>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</si>
  <si>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</si>
  <si>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</si>
  <si>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</si>
  <si>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</si>
  <si>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</si>
  <si>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</si>
  <si>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</si>
  <si>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</si>
  <si>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</si>
  <si>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</si>
  <si>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</si>
  <si>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</si>
  <si>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</si>
  <si>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</si>
  <si>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</si>
  <si>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</si>
  <si>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</si>
  <si>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</si>
  <si>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</si>
  <si>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</si>
  <si>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</si>
  <si>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</si>
  <si>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</si>
  <si>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</si>
  <si>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</si>
  <si>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</si>
  <si>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</si>
  <si>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</si>
  <si>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</si>
  <si>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</si>
  <si>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</si>
  <si>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</si>
  <si>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</si>
  <si>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</si>
  <si>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</si>
  <si>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</si>
  <si>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</si>
  <si>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</si>
  <si>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</si>
  <si>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</si>
  <si>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</si>
  <si>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</si>
  <si>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</si>
  <si>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</si>
  <si>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</si>
  <si>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</si>
  <si>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</si>
  <si>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</si>
  <si>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</si>
  <si>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</si>
  <si>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</si>
  <si>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</si>
  <si>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</si>
  <si>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</si>
  <si>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</si>
  <si>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</si>
  <si>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</si>
  <si>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</si>
  <si>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</si>
  <si>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</si>
  <si>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</si>
  <si>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</si>
  <si>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</si>
  <si>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</si>
  <si>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</si>
  <si>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</si>
  <si>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</si>
  <si>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</si>
  <si>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</si>
  <si>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</si>
  <si>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</si>
  <si>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</si>
  <si>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</si>
  <si>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</si>
  <si>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</si>
  <si>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</si>
  <si>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</si>
  <si>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</si>
  <si>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</si>
  <si>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</si>
  <si>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</si>
  <si>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</si>
  <si>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</si>
  <si>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</si>
  <si>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</si>
  <si>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</si>
  <si>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</si>
  <si>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OPERAÇÃO 24/01/14 - VENCIMENTO 31/01/14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</si>
</sst>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165" fontId="4" fillId="0" borderId="1" xfId="2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5" t="s">
        <v>88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3" ht="21">
      <c r="A2" s="66" t="s">
        <v>122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7" t="s">
        <v>15</v>
      </c>
      <c r="B4" s="69" t="s">
        <v>119</v>
      </c>
      <c r="C4" s="70"/>
      <c r="D4" s="70"/>
      <c r="E4" s="70"/>
      <c r="F4" s="70"/>
      <c r="G4" s="70"/>
      <c r="H4" s="70"/>
      <c r="I4" s="70"/>
      <c r="J4" s="71"/>
      <c r="K4" s="68" t="s">
        <v>16</v>
      </c>
    </row>
    <row r="5" spans="1:13" ht="38.25">
      <c r="A5" s="67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2" t="s">
        <v>118</v>
      </c>
      <c r="J5" s="72" t="s">
        <v>117</v>
      </c>
      <c r="K5" s="67"/>
    </row>
    <row r="6" spans="1:13" ht="18.75" customHeight="1">
      <c r="A6" s="67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3"/>
      <c r="J6" s="73"/>
      <c r="K6" s="67"/>
    </row>
    <row r="7" spans="1:13" ht="17.25" customHeight="1">
      <c r="A7" s="8" t="s">
        <v>30</v>
      </c>
      <c r="B7" s="9">
        <f t="shared" ref="B7:K7" si="0">+B8+B16+B20+B23</f>
        <v>527261</v>
      </c>
      <c r="C7" s="9">
        <f t="shared" si="0"/>
        <v>689943</v>
      </c>
      <c r="D7" s="9">
        <f t="shared" si="0"/>
        <v>716819</v>
      </c>
      <c r="E7" s="9">
        <f t="shared" si="0"/>
        <v>486408</v>
      </c>
      <c r="F7" s="9">
        <f t="shared" si="0"/>
        <v>701807</v>
      </c>
      <c r="G7" s="9">
        <f t="shared" si="0"/>
        <v>1093498</v>
      </c>
      <c r="H7" s="9">
        <f t="shared" si="0"/>
        <v>481802</v>
      </c>
      <c r="I7" s="9">
        <f t="shared" si="0"/>
        <v>105882</v>
      </c>
      <c r="J7" s="9">
        <f t="shared" si="0"/>
        <v>266157</v>
      </c>
      <c r="K7" s="9">
        <f t="shared" si="0"/>
        <v>5069577</v>
      </c>
      <c r="L7" s="55"/>
    </row>
    <row r="8" spans="1:13" ht="17.25" customHeight="1">
      <c r="A8" s="10" t="s">
        <v>31</v>
      </c>
      <c r="B8" s="11">
        <f>B9+B12</f>
        <v>311985</v>
      </c>
      <c r="C8" s="11">
        <f t="shared" ref="C8:J8" si="1">C9+C12</f>
        <v>417344</v>
      </c>
      <c r="D8" s="11">
        <f t="shared" si="1"/>
        <v>410495</v>
      </c>
      <c r="E8" s="11">
        <f t="shared" si="1"/>
        <v>288815</v>
      </c>
      <c r="F8" s="11">
        <f t="shared" si="1"/>
        <v>389329</v>
      </c>
      <c r="G8" s="11">
        <f t="shared" si="1"/>
        <v>590381</v>
      </c>
      <c r="H8" s="11">
        <f t="shared" si="1"/>
        <v>294060</v>
      </c>
      <c r="I8" s="11">
        <f t="shared" si="1"/>
        <v>56132</v>
      </c>
      <c r="J8" s="11">
        <f t="shared" si="1"/>
        <v>151050</v>
      </c>
      <c r="K8" s="11">
        <f>SUM(B8:J8)</f>
        <v>2909591</v>
      </c>
    </row>
    <row r="9" spans="1:13" ht="17.25" customHeight="1">
      <c r="A9" s="15" t="s">
        <v>17</v>
      </c>
      <c r="B9" s="13">
        <f>+B10+B11</f>
        <v>50827</v>
      </c>
      <c r="C9" s="13">
        <f t="shared" ref="C9:J9" si="2">+C10+C11</f>
        <v>70033</v>
      </c>
      <c r="D9" s="13">
        <f t="shared" si="2"/>
        <v>67616</v>
      </c>
      <c r="E9" s="13">
        <f t="shared" si="2"/>
        <v>44484</v>
      </c>
      <c r="F9" s="13">
        <f t="shared" si="2"/>
        <v>54834</v>
      </c>
      <c r="G9" s="13">
        <f t="shared" si="2"/>
        <v>63441</v>
      </c>
      <c r="H9" s="13">
        <f t="shared" si="2"/>
        <v>55032</v>
      </c>
      <c r="I9" s="13">
        <f t="shared" si="2"/>
        <v>11048</v>
      </c>
      <c r="J9" s="13">
        <f t="shared" si="2"/>
        <v>20535</v>
      </c>
      <c r="K9" s="11">
        <f>SUM(B9:J9)</f>
        <v>437850</v>
      </c>
    </row>
    <row r="10" spans="1:13" ht="17.25" customHeight="1">
      <c r="A10" s="31" t="s">
        <v>18</v>
      </c>
      <c r="B10" s="13">
        <v>50827</v>
      </c>
      <c r="C10" s="13">
        <v>70033</v>
      </c>
      <c r="D10" s="13">
        <v>67616</v>
      </c>
      <c r="E10" s="13">
        <v>44484</v>
      </c>
      <c r="F10" s="13">
        <v>54834</v>
      </c>
      <c r="G10" s="13">
        <v>63441</v>
      </c>
      <c r="H10" s="13">
        <v>55032</v>
      </c>
      <c r="I10" s="13">
        <v>11048</v>
      </c>
      <c r="J10" s="13">
        <v>20535</v>
      </c>
      <c r="K10" s="11">
        <f>SUM(B10:J10)</f>
        <v>437850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261158</v>
      </c>
      <c r="C12" s="17">
        <f t="shared" si="3"/>
        <v>347311</v>
      </c>
      <c r="D12" s="17">
        <f t="shared" si="3"/>
        <v>342879</v>
      </c>
      <c r="E12" s="17">
        <f t="shared" si="3"/>
        <v>244331</v>
      </c>
      <c r="F12" s="17">
        <f t="shared" si="3"/>
        <v>334495</v>
      </c>
      <c r="G12" s="17">
        <f t="shared" si="3"/>
        <v>526940</v>
      </c>
      <c r="H12" s="17">
        <f t="shared" si="3"/>
        <v>239028</v>
      </c>
      <c r="I12" s="17">
        <f t="shared" si="3"/>
        <v>45084</v>
      </c>
      <c r="J12" s="17">
        <f t="shared" si="3"/>
        <v>130515</v>
      </c>
      <c r="K12" s="11">
        <f t="shared" ref="K12:K23" si="4">SUM(B12:J12)</f>
        <v>2471741</v>
      </c>
    </row>
    <row r="13" spans="1:13" ht="17.25" customHeight="1">
      <c r="A13" s="14" t="s">
        <v>20</v>
      </c>
      <c r="B13" s="13">
        <v>136179</v>
      </c>
      <c r="C13" s="13">
        <v>195032</v>
      </c>
      <c r="D13" s="13">
        <v>197043</v>
      </c>
      <c r="E13" s="13">
        <v>134457</v>
      </c>
      <c r="F13" s="13">
        <v>184953</v>
      </c>
      <c r="G13" s="13">
        <v>278141</v>
      </c>
      <c r="H13" s="13">
        <v>124377</v>
      </c>
      <c r="I13" s="13">
        <v>27605</v>
      </c>
      <c r="J13" s="13">
        <v>75107</v>
      </c>
      <c r="K13" s="11">
        <f t="shared" si="4"/>
        <v>1352894</v>
      </c>
      <c r="L13" s="55"/>
      <c r="M13" s="56"/>
    </row>
    <row r="14" spans="1:13" ht="17.25" customHeight="1">
      <c r="A14" s="14" t="s">
        <v>21</v>
      </c>
      <c r="B14" s="13">
        <v>119334</v>
      </c>
      <c r="C14" s="13">
        <v>144760</v>
      </c>
      <c r="D14" s="13">
        <v>138898</v>
      </c>
      <c r="E14" s="13">
        <v>104992</v>
      </c>
      <c r="F14" s="13">
        <v>142923</v>
      </c>
      <c r="G14" s="13">
        <v>239852</v>
      </c>
      <c r="H14" s="13">
        <v>109474</v>
      </c>
      <c r="I14" s="13">
        <v>16322</v>
      </c>
      <c r="J14" s="13">
        <v>52994</v>
      </c>
      <c r="K14" s="11">
        <f t="shared" si="4"/>
        <v>1069549</v>
      </c>
      <c r="L14" s="55"/>
    </row>
    <row r="15" spans="1:13" ht="17.25" customHeight="1">
      <c r="A15" s="14" t="s">
        <v>22</v>
      </c>
      <c r="B15" s="13">
        <v>5645</v>
      </c>
      <c r="C15" s="13">
        <v>7519</v>
      </c>
      <c r="D15" s="13">
        <v>6938</v>
      </c>
      <c r="E15" s="13">
        <v>4882</v>
      </c>
      <c r="F15" s="13">
        <v>6619</v>
      </c>
      <c r="G15" s="13">
        <v>8947</v>
      </c>
      <c r="H15" s="13">
        <v>5177</v>
      </c>
      <c r="I15" s="13">
        <v>1157</v>
      </c>
      <c r="J15" s="13">
        <v>2414</v>
      </c>
      <c r="K15" s="11">
        <f t="shared" si="4"/>
        <v>49298</v>
      </c>
    </row>
    <row r="16" spans="1:13" ht="17.25" customHeight="1">
      <c r="A16" s="16" t="s">
        <v>23</v>
      </c>
      <c r="B16" s="11">
        <f>+B17+B18+B19</f>
        <v>178964</v>
      </c>
      <c r="C16" s="11">
        <f t="shared" ref="C16:J16" si="5">+C17+C18+C19</f>
        <v>215729</v>
      </c>
      <c r="D16" s="11">
        <f t="shared" si="5"/>
        <v>238775</v>
      </c>
      <c r="E16" s="11">
        <f t="shared" si="5"/>
        <v>156524</v>
      </c>
      <c r="F16" s="11">
        <f t="shared" si="5"/>
        <v>261358</v>
      </c>
      <c r="G16" s="11">
        <f t="shared" si="5"/>
        <v>447122</v>
      </c>
      <c r="H16" s="11">
        <f t="shared" si="5"/>
        <v>153120</v>
      </c>
      <c r="I16" s="11">
        <f t="shared" si="5"/>
        <v>37486</v>
      </c>
      <c r="J16" s="11">
        <f t="shared" si="5"/>
        <v>84851</v>
      </c>
      <c r="K16" s="11">
        <f t="shared" si="4"/>
        <v>1773929</v>
      </c>
    </row>
    <row r="17" spans="1:12" ht="17.25" customHeight="1">
      <c r="A17" s="12" t="s">
        <v>24</v>
      </c>
      <c r="B17" s="13">
        <v>106015</v>
      </c>
      <c r="C17" s="13">
        <v>140782</v>
      </c>
      <c r="D17" s="13">
        <v>158201</v>
      </c>
      <c r="E17" s="13">
        <v>99151</v>
      </c>
      <c r="F17" s="13">
        <v>163570</v>
      </c>
      <c r="G17" s="13">
        <v>262657</v>
      </c>
      <c r="H17" s="13">
        <v>95487</v>
      </c>
      <c r="I17" s="13">
        <v>25352</v>
      </c>
      <c r="J17" s="13">
        <v>55405</v>
      </c>
      <c r="K17" s="11">
        <f t="shared" si="4"/>
        <v>1106620</v>
      </c>
      <c r="L17" s="55"/>
    </row>
    <row r="18" spans="1:12" ht="17.25" customHeight="1">
      <c r="A18" s="12" t="s">
        <v>25</v>
      </c>
      <c r="B18" s="13">
        <v>69490</v>
      </c>
      <c r="C18" s="13">
        <v>70824</v>
      </c>
      <c r="D18" s="13">
        <v>76379</v>
      </c>
      <c r="E18" s="13">
        <v>54811</v>
      </c>
      <c r="F18" s="13">
        <v>93283</v>
      </c>
      <c r="G18" s="13">
        <v>177749</v>
      </c>
      <c r="H18" s="13">
        <v>54905</v>
      </c>
      <c r="I18" s="13">
        <v>11337</v>
      </c>
      <c r="J18" s="13">
        <v>27988</v>
      </c>
      <c r="K18" s="11">
        <f t="shared" si="4"/>
        <v>636766</v>
      </c>
      <c r="L18" s="55"/>
    </row>
    <row r="19" spans="1:12" ht="17.25" customHeight="1">
      <c r="A19" s="12" t="s">
        <v>26</v>
      </c>
      <c r="B19" s="13">
        <v>3459</v>
      </c>
      <c r="C19" s="13">
        <v>4123</v>
      </c>
      <c r="D19" s="13">
        <v>4195</v>
      </c>
      <c r="E19" s="13">
        <v>2562</v>
      </c>
      <c r="F19" s="13">
        <v>4505</v>
      </c>
      <c r="G19" s="13">
        <v>6716</v>
      </c>
      <c r="H19" s="13">
        <v>2728</v>
      </c>
      <c r="I19" s="13">
        <v>797</v>
      </c>
      <c r="J19" s="13">
        <v>1458</v>
      </c>
      <c r="K19" s="11">
        <f t="shared" si="4"/>
        <v>30543</v>
      </c>
    </row>
    <row r="20" spans="1:12" ht="17.25" customHeight="1">
      <c r="A20" s="16" t="s">
        <v>27</v>
      </c>
      <c r="B20" s="13">
        <v>36312</v>
      </c>
      <c r="C20" s="13">
        <v>56870</v>
      </c>
      <c r="D20" s="13">
        <v>67549</v>
      </c>
      <c r="E20" s="13">
        <v>41069</v>
      </c>
      <c r="F20" s="13">
        <v>51120</v>
      </c>
      <c r="G20" s="13">
        <v>55995</v>
      </c>
      <c r="H20" s="13">
        <v>28861</v>
      </c>
      <c r="I20" s="13">
        <v>12264</v>
      </c>
      <c r="J20" s="13">
        <v>30256</v>
      </c>
      <c r="K20" s="11">
        <f t="shared" si="4"/>
        <v>380296</v>
      </c>
    </row>
    <row r="21" spans="1:12" ht="17.25" customHeight="1">
      <c r="A21" s="12" t="s">
        <v>28</v>
      </c>
      <c r="B21" s="13">
        <v>23240</v>
      </c>
      <c r="C21" s="13">
        <v>36397</v>
      </c>
      <c r="D21" s="13">
        <v>43231</v>
      </c>
      <c r="E21" s="13">
        <v>26284</v>
      </c>
      <c r="F21" s="13">
        <v>32717</v>
      </c>
      <c r="G21" s="13">
        <v>35837</v>
      </c>
      <c r="H21" s="13">
        <v>18471</v>
      </c>
      <c r="I21" s="13">
        <v>7849</v>
      </c>
      <c r="J21" s="13">
        <v>19364</v>
      </c>
      <c r="K21" s="11">
        <f t="shared" si="4"/>
        <v>243390</v>
      </c>
      <c r="L21" s="55"/>
    </row>
    <row r="22" spans="1:12" ht="17.25" customHeight="1">
      <c r="A22" s="12" t="s">
        <v>29</v>
      </c>
      <c r="B22" s="13">
        <v>13072</v>
      </c>
      <c r="C22" s="13">
        <v>20473</v>
      </c>
      <c r="D22" s="13">
        <v>24318</v>
      </c>
      <c r="E22" s="13">
        <v>14785</v>
      </c>
      <c r="F22" s="13">
        <v>18403</v>
      </c>
      <c r="G22" s="13">
        <v>20158</v>
      </c>
      <c r="H22" s="13">
        <v>10390</v>
      </c>
      <c r="I22" s="13">
        <v>4415</v>
      </c>
      <c r="J22" s="13">
        <v>10892</v>
      </c>
      <c r="K22" s="11">
        <f t="shared" si="4"/>
        <v>136906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5761</v>
      </c>
      <c r="I23" s="11">
        <v>0</v>
      </c>
      <c r="J23" s="11">
        <v>0</v>
      </c>
      <c r="K23" s="11">
        <f t="shared" si="4"/>
        <v>5761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12460.36</v>
      </c>
      <c r="I31" s="20">
        <v>0</v>
      </c>
      <c r="J31" s="20">
        <v>0</v>
      </c>
      <c r="K31" s="24">
        <f>SUM(B31:J31)</f>
        <v>12460.36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2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2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2" ht="17.25" customHeight="1">
      <c r="A35" s="2" t="s">
        <v>41</v>
      </c>
      <c r="B35" s="24">
        <f t="shared" ref="B35:H35" si="7">+B36+B39</f>
        <v>25777.61</v>
      </c>
      <c r="C35" s="24">
        <f t="shared" si="7"/>
        <v>32831.699999999997</v>
      </c>
      <c r="D35" s="24">
        <f t="shared" si="7"/>
        <v>36239.47</v>
      </c>
      <c r="E35" s="24">
        <f t="shared" si="7"/>
        <v>20507.25</v>
      </c>
      <c r="F35" s="24">
        <f t="shared" si="7"/>
        <v>31485.109999999997</v>
      </c>
      <c r="G35" s="24">
        <f t="shared" si="7"/>
        <v>40888.199999999997</v>
      </c>
      <c r="H35" s="24">
        <f t="shared" si="7"/>
        <v>23895.119999999999</v>
      </c>
      <c r="I35" s="13">
        <v>0</v>
      </c>
      <c r="J35" s="20">
        <v>0</v>
      </c>
      <c r="K35" s="24">
        <f t="shared" ref="K35:K39" si="8">SUM(B35:J35)</f>
        <v>211624.45999999996</v>
      </c>
    </row>
    <row r="36" spans="1:12" ht="17.25" customHeight="1">
      <c r="A36" s="16" t="s">
        <v>42</v>
      </c>
      <c r="B36" s="24">
        <f>+B50</f>
        <v>25777.61</v>
      </c>
      <c r="C36" s="24">
        <f t="shared" ref="C36:H36" si="9">+C50</f>
        <v>32831.699999999997</v>
      </c>
      <c r="D36" s="24">
        <f t="shared" si="9"/>
        <v>36239.47</v>
      </c>
      <c r="E36" s="24">
        <f t="shared" si="9"/>
        <v>20507.25</v>
      </c>
      <c r="F36" s="24">
        <f t="shared" si="9"/>
        <v>31179.01</v>
      </c>
      <c r="G36" s="24">
        <f t="shared" si="9"/>
        <v>39725.019999999997</v>
      </c>
      <c r="H36" s="24">
        <f t="shared" si="9"/>
        <v>23895.119999999999</v>
      </c>
      <c r="I36" s="20">
        <v>0</v>
      </c>
      <c r="J36" s="20">
        <v>0</v>
      </c>
      <c r="K36" s="24">
        <f t="shared" si="8"/>
        <v>210155.18</v>
      </c>
    </row>
    <row r="37" spans="1:12" ht="17.25" customHeight="1">
      <c r="A37" s="12" t="s">
        <v>43</v>
      </c>
      <c r="B37" s="63">
        <v>937</v>
      </c>
      <c r="C37" s="63">
        <v>1269</v>
      </c>
      <c r="D37" s="63">
        <v>1314</v>
      </c>
      <c r="E37" s="63">
        <v>797</v>
      </c>
      <c r="F37" s="63">
        <v>1219</v>
      </c>
      <c r="G37" s="63">
        <v>1571</v>
      </c>
      <c r="H37" s="63">
        <v>836</v>
      </c>
      <c r="I37" s="63">
        <v>0</v>
      </c>
      <c r="J37" s="63">
        <v>0</v>
      </c>
      <c r="K37" s="63">
        <f t="shared" si="8"/>
        <v>7943</v>
      </c>
    </row>
    <row r="38" spans="1:12" ht="17.25" customHeight="1">
      <c r="A38" s="12" t="s">
        <v>44</v>
      </c>
      <c r="B38" s="64">
        <f>ROUND(B36/B37,5)</f>
        <v>27.51079</v>
      </c>
      <c r="C38" s="64">
        <f t="shared" ref="C38:H38" si="10">ROUND(C36/C37,5)</f>
        <v>25.8721</v>
      </c>
      <c r="D38" s="64">
        <f t="shared" si="10"/>
        <v>27.579509999999999</v>
      </c>
      <c r="E38" s="64">
        <f t="shared" si="10"/>
        <v>25.730550000000001</v>
      </c>
      <c r="F38" s="64">
        <f t="shared" si="10"/>
        <v>25.577529999999999</v>
      </c>
      <c r="G38" s="64">
        <f t="shared" si="10"/>
        <v>25.286449999999999</v>
      </c>
      <c r="H38" s="64">
        <f t="shared" si="10"/>
        <v>28.58268</v>
      </c>
      <c r="I38" s="20">
        <v>0</v>
      </c>
      <c r="J38" s="20">
        <v>0</v>
      </c>
      <c r="K38" s="24">
        <f>ROUND(K36/K37,5)</f>
        <v>26.457909999999998</v>
      </c>
      <c r="L38" s="56"/>
    </row>
    <row r="39" spans="1:12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38">
        <f>+F51</f>
        <v>306.10000000000002</v>
      </c>
      <c r="G39" s="38">
        <f>+G51</f>
        <v>1163.18</v>
      </c>
      <c r="H39" s="20">
        <v>0</v>
      </c>
      <c r="I39" s="20">
        <v>0</v>
      </c>
      <c r="J39" s="20">
        <v>0</v>
      </c>
      <c r="K39" s="24">
        <f t="shared" si="8"/>
        <v>1469.2800000000002</v>
      </c>
    </row>
    <row r="40" spans="1:12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4">
        <v>61.22</v>
      </c>
      <c r="G40" s="24">
        <v>61.22</v>
      </c>
      <c r="H40" s="20">
        <v>0</v>
      </c>
      <c r="I40" s="20">
        <v>0</v>
      </c>
      <c r="J40" s="20">
        <v>0</v>
      </c>
      <c r="K40" s="24">
        <v>61.22</v>
      </c>
    </row>
    <row r="41" spans="1:12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63">
        <f>ROUND(F39/F40,0)</f>
        <v>5</v>
      </c>
      <c r="G41" s="63">
        <f>ROUND(G39/G40,0)</f>
        <v>19</v>
      </c>
      <c r="H41" s="20">
        <v>0</v>
      </c>
      <c r="I41" s="20">
        <v>0</v>
      </c>
      <c r="J41" s="20">
        <v>0</v>
      </c>
      <c r="K41" s="63">
        <f>SUM(B41:J41)</f>
        <v>24</v>
      </c>
    </row>
    <row r="42" spans="1:12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2" ht="17.25" customHeight="1">
      <c r="A43" s="22" t="s">
        <v>48</v>
      </c>
      <c r="B43" s="23">
        <f>+B44+B52</f>
        <v>1238153.83</v>
      </c>
      <c r="C43" s="23">
        <f t="shared" ref="C43:H43" si="11">+C44+C52</f>
        <v>1839910.14</v>
      </c>
      <c r="D43" s="23">
        <f t="shared" si="11"/>
        <v>2165850.4</v>
      </c>
      <c r="E43" s="23">
        <f t="shared" si="11"/>
        <v>1245700.7100000002</v>
      </c>
      <c r="F43" s="23">
        <f t="shared" si="11"/>
        <v>1739766.2200000002</v>
      </c>
      <c r="G43" s="23">
        <f t="shared" si="11"/>
        <v>2330646.2000000002</v>
      </c>
      <c r="H43" s="23">
        <f t="shared" si="11"/>
        <v>1196034.3</v>
      </c>
      <c r="I43" s="23">
        <f>+I44+I52</f>
        <v>446345.57</v>
      </c>
      <c r="J43" s="23">
        <f>+J44+J52</f>
        <v>676858.31</v>
      </c>
      <c r="K43" s="23">
        <f>SUM(B43:J43)</f>
        <v>12879265.680000002</v>
      </c>
    </row>
    <row r="44" spans="1:12" ht="17.25" customHeight="1">
      <c r="A44" s="16" t="s">
        <v>49</v>
      </c>
      <c r="B44" s="24">
        <f>SUM(B45:B51)</f>
        <v>1223134.6100000001</v>
      </c>
      <c r="C44" s="24">
        <f t="shared" ref="C44:H44" si="12">SUM(C45:C51)</f>
        <v>1819883.63</v>
      </c>
      <c r="D44" s="24">
        <f t="shared" si="12"/>
        <v>2145551.06</v>
      </c>
      <c r="E44" s="24">
        <f t="shared" si="12"/>
        <v>1226799.0900000001</v>
      </c>
      <c r="F44" s="24">
        <f t="shared" si="12"/>
        <v>1721155.6400000001</v>
      </c>
      <c r="G44" s="24">
        <f t="shared" si="12"/>
        <v>2305631.91</v>
      </c>
      <c r="H44" s="24">
        <f t="shared" si="12"/>
        <v>1180538.8700000001</v>
      </c>
      <c r="I44" s="24">
        <f>SUM(I45:I51)</f>
        <v>446345.57</v>
      </c>
      <c r="J44" s="24">
        <f>SUM(J45:J51)</f>
        <v>665259.42000000004</v>
      </c>
      <c r="K44" s="24">
        <f t="shared" ref="K44:K52" si="13">SUM(B44:J44)</f>
        <v>12734299.800000003</v>
      </c>
    </row>
    <row r="45" spans="1:12" ht="17.25" customHeight="1">
      <c r="A45" s="36" t="s">
        <v>50</v>
      </c>
      <c r="B45" s="24">
        <f t="shared" ref="B45:H45" si="14">ROUND(B26*B7,2)</f>
        <v>1197357</v>
      </c>
      <c r="C45" s="24">
        <f t="shared" si="14"/>
        <v>1783088.69</v>
      </c>
      <c r="D45" s="24">
        <f t="shared" si="14"/>
        <v>2109311.59</v>
      </c>
      <c r="E45" s="24">
        <f t="shared" si="14"/>
        <v>1206291.8400000001</v>
      </c>
      <c r="F45" s="24">
        <f t="shared" si="14"/>
        <v>1689670.53</v>
      </c>
      <c r="G45" s="24">
        <f t="shared" si="14"/>
        <v>2264743.71</v>
      </c>
      <c r="H45" s="24">
        <f t="shared" si="14"/>
        <v>1144183.3899999999</v>
      </c>
      <c r="I45" s="24">
        <f>ROUND(I26*I7,2)</f>
        <v>446345.57</v>
      </c>
      <c r="J45" s="24">
        <f>ROUND(J26*J7,2)</f>
        <v>665259.42000000004</v>
      </c>
      <c r="K45" s="24">
        <f t="shared" si="13"/>
        <v>12506251.74</v>
      </c>
    </row>
    <row r="46" spans="1:12" ht="17.25" customHeight="1">
      <c r="A46" s="36" t="s">
        <v>51</v>
      </c>
      <c r="B46" s="20">
        <v>0</v>
      </c>
      <c r="C46" s="24">
        <f>ROUND(C27*C7,2)</f>
        <v>3963.24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3"/>
        <v>3963.24</v>
      </c>
    </row>
    <row r="47" spans="1:12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3"/>
        <v>0</v>
      </c>
    </row>
    <row r="48" spans="1:12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3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12460.36</v>
      </c>
      <c r="I49" s="33">
        <f>+I31</f>
        <v>0</v>
      </c>
      <c r="J49" s="33">
        <f>+J31</f>
        <v>0</v>
      </c>
      <c r="K49" s="24">
        <f t="shared" si="13"/>
        <v>12460.36</v>
      </c>
    </row>
    <row r="50" spans="1:11" ht="17.25" customHeight="1">
      <c r="A50" s="12" t="s">
        <v>55</v>
      </c>
      <c r="B50" s="38">
        <v>25777.61</v>
      </c>
      <c r="C50" s="38">
        <v>32831.699999999997</v>
      </c>
      <c r="D50" s="38">
        <v>36239.47</v>
      </c>
      <c r="E50" s="38">
        <v>20507.25</v>
      </c>
      <c r="F50" s="38">
        <v>31179.01</v>
      </c>
      <c r="G50" s="38">
        <v>39725.019999999997</v>
      </c>
      <c r="H50" s="38">
        <v>23895.119999999999</v>
      </c>
      <c r="I50" s="20">
        <v>0</v>
      </c>
      <c r="J50" s="20">
        <v>0</v>
      </c>
      <c r="K50" s="24">
        <f t="shared" si="13"/>
        <v>210155.18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38">
        <v>306.10000000000002</v>
      </c>
      <c r="G51" s="38">
        <v>1163.18</v>
      </c>
      <c r="H51" s="20">
        <v>0</v>
      </c>
      <c r="I51" s="20">
        <v>0</v>
      </c>
      <c r="J51" s="20">
        <v>0</v>
      </c>
      <c r="K51" s="24">
        <f t="shared" si="13"/>
        <v>1469.2800000000002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18610.580000000002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3"/>
        <v>144965.88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5">+B57+B64+B89+B90</f>
        <v>-251921.75999999998</v>
      </c>
      <c r="C56" s="37">
        <f t="shared" si="15"/>
        <v>-232961.47999999998</v>
      </c>
      <c r="D56" s="37">
        <f t="shared" si="15"/>
        <v>-397303.07</v>
      </c>
      <c r="E56" s="37">
        <f t="shared" si="15"/>
        <v>-331239.2</v>
      </c>
      <c r="F56" s="37">
        <f t="shared" si="15"/>
        <v>-280173.05000000005</v>
      </c>
      <c r="G56" s="37">
        <f t="shared" si="15"/>
        <v>-361391.10000000003</v>
      </c>
      <c r="H56" s="37">
        <f t="shared" si="15"/>
        <v>-190619.8</v>
      </c>
      <c r="I56" s="37">
        <f t="shared" si="15"/>
        <v>-75250.7</v>
      </c>
      <c r="J56" s="37">
        <f t="shared" si="15"/>
        <v>-84395.61</v>
      </c>
      <c r="K56" s="37">
        <f>SUM(B56:J56)</f>
        <v>-2205255.77</v>
      </c>
    </row>
    <row r="57" spans="1:11" ht="18.75" customHeight="1">
      <c r="A57" s="16" t="s">
        <v>84</v>
      </c>
      <c r="B57" s="37">
        <f t="shared" ref="B57:J57" si="16">B58+B59+B60+B61+B62+B63</f>
        <v>-209507.52</v>
      </c>
      <c r="C57" s="37">
        <f t="shared" si="16"/>
        <v>-213029.86</v>
      </c>
      <c r="D57" s="37">
        <f t="shared" si="16"/>
        <v>-227863.01</v>
      </c>
      <c r="E57" s="37">
        <f t="shared" si="16"/>
        <v>-226939.22</v>
      </c>
      <c r="F57" s="37">
        <f t="shared" si="16"/>
        <v>-253819.83000000002</v>
      </c>
      <c r="G57" s="37">
        <f t="shared" si="16"/>
        <v>-256538.83000000002</v>
      </c>
      <c r="H57" s="37">
        <f t="shared" si="16"/>
        <v>-165096</v>
      </c>
      <c r="I57" s="37">
        <f t="shared" si="16"/>
        <v>-33144</v>
      </c>
      <c r="J57" s="37">
        <f t="shared" si="16"/>
        <v>-61605</v>
      </c>
      <c r="K57" s="37">
        <f t="shared" ref="K57:K88" si="17">SUM(B57:J57)</f>
        <v>-1647543.27</v>
      </c>
    </row>
    <row r="58" spans="1:11" ht="18.75" customHeight="1">
      <c r="A58" s="12" t="s">
        <v>85</v>
      </c>
      <c r="B58" s="37">
        <f>-ROUND(B9*$D$3,2)</f>
        <v>-152481</v>
      </c>
      <c r="C58" s="37">
        <f t="shared" ref="C58:J58" si="18">-ROUND(C9*$D$3,2)</f>
        <v>-210099</v>
      </c>
      <c r="D58" s="37">
        <f t="shared" si="18"/>
        <v>-202848</v>
      </c>
      <c r="E58" s="37">
        <f t="shared" si="18"/>
        <v>-133452</v>
      </c>
      <c r="F58" s="37">
        <f t="shared" si="18"/>
        <v>-164502</v>
      </c>
      <c r="G58" s="37">
        <f t="shared" si="18"/>
        <v>-190323</v>
      </c>
      <c r="H58" s="37">
        <f t="shared" si="18"/>
        <v>-165096</v>
      </c>
      <c r="I58" s="37">
        <f t="shared" si="18"/>
        <v>-33144</v>
      </c>
      <c r="J58" s="37">
        <f t="shared" si="18"/>
        <v>-61605</v>
      </c>
      <c r="K58" s="37">
        <f t="shared" si="17"/>
        <v>-1313550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-57026.52</v>
      </c>
      <c r="C62" s="49">
        <v>-2930.86</v>
      </c>
      <c r="D62" s="49">
        <v>-25015.01</v>
      </c>
      <c r="E62" s="49">
        <v>-93487.22</v>
      </c>
      <c r="F62" s="49">
        <v>-89317.83</v>
      </c>
      <c r="G62" s="49">
        <v>-66215.83</v>
      </c>
      <c r="H62" s="20">
        <v>0</v>
      </c>
      <c r="I62" s="20">
        <v>0</v>
      </c>
      <c r="J62" s="20">
        <v>0</v>
      </c>
      <c r="K62" s="37">
        <f t="shared" si="17"/>
        <v>-333993.27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37">
        <f t="shared" ref="B64:J64" si="19">SUM(B65:B88)</f>
        <v>-42414.239999999998</v>
      </c>
      <c r="C64" s="37">
        <f t="shared" si="19"/>
        <v>-19931.62</v>
      </c>
      <c r="D64" s="37">
        <f t="shared" si="19"/>
        <v>-169440.06</v>
      </c>
      <c r="E64" s="37">
        <f t="shared" si="19"/>
        <v>-104299.98000000001</v>
      </c>
      <c r="F64" s="37">
        <f t="shared" si="19"/>
        <v>-26353.22</v>
      </c>
      <c r="G64" s="37">
        <f t="shared" si="19"/>
        <v>-104852.27</v>
      </c>
      <c r="H64" s="37">
        <f t="shared" si="19"/>
        <v>-25523.800000000003</v>
      </c>
      <c r="I64" s="37">
        <f t="shared" si="19"/>
        <v>-42106.7</v>
      </c>
      <c r="J64" s="37">
        <f t="shared" si="19"/>
        <v>-22790.61</v>
      </c>
      <c r="K64" s="37">
        <f t="shared" si="17"/>
        <v>-557712.5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7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7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7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7"/>
        <v>-30000</v>
      </c>
    </row>
    <row r="69" spans="1:11" ht="18.75" customHeight="1">
      <c r="A69" s="36" t="s">
        <v>68</v>
      </c>
      <c r="B69" s="37">
        <v>-13528.28</v>
      </c>
      <c r="C69" s="37">
        <v>-19638.71</v>
      </c>
      <c r="D69" s="37">
        <v>-18565.259999999998</v>
      </c>
      <c r="E69" s="37">
        <v>-13019.08</v>
      </c>
      <c r="F69" s="37">
        <v>-17890.91</v>
      </c>
      <c r="G69" s="37">
        <v>-27262.99</v>
      </c>
      <c r="H69" s="37">
        <v>-13349.37</v>
      </c>
      <c r="I69" s="37">
        <v>-4692.92</v>
      </c>
      <c r="J69" s="37">
        <v>-9674.85</v>
      </c>
      <c r="K69" s="50">
        <f t="shared" si="17"/>
        <v>-137622.37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7"/>
        <v>0</v>
      </c>
    </row>
    <row r="71" spans="1:11" ht="18.75" customHeight="1">
      <c r="A71" s="12" t="s">
        <v>70</v>
      </c>
      <c r="B71" s="37">
        <v>-28885.96</v>
      </c>
      <c r="C71" s="37">
        <v>-90</v>
      </c>
      <c r="D71" s="37">
        <v>-149783.44</v>
      </c>
      <c r="E71" s="37">
        <v>-79458.28</v>
      </c>
      <c r="F71" s="37">
        <v>-8081.66</v>
      </c>
      <c r="G71" s="37">
        <v>-77565.67</v>
      </c>
      <c r="H71" s="37">
        <v>-12174.43</v>
      </c>
      <c r="I71" s="20">
        <v>0</v>
      </c>
      <c r="J71" s="20">
        <v>0</v>
      </c>
      <c r="K71" s="50">
        <f t="shared" si="17"/>
        <v>-356039.43999999994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7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7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7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7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7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7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7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50">
        <v>-1000</v>
      </c>
      <c r="K79" s="50">
        <f t="shared" si="17"/>
        <v>-1000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7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7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7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7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7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7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7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-10339.32</v>
      </c>
      <c r="F88" s="20">
        <v>0</v>
      </c>
      <c r="G88" s="20">
        <v>0</v>
      </c>
      <c r="H88" s="20">
        <v>0</v>
      </c>
      <c r="I88" s="50">
        <v>-5623.95</v>
      </c>
      <c r="J88" s="50">
        <v>-12115.76</v>
      </c>
      <c r="K88" s="50">
        <f t="shared" si="17"/>
        <v>-28079.03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20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20"/>
        <v>0</v>
      </c>
      <c r="L91" s="57"/>
    </row>
    <row r="92" spans="1:12" ht="18.75" customHeight="1">
      <c r="A92" s="16" t="s">
        <v>93</v>
      </c>
      <c r="B92" s="25">
        <f t="shared" ref="B92:H92" si="21">+B93+B94</f>
        <v>986232.07000000007</v>
      </c>
      <c r="C92" s="25">
        <f t="shared" si="21"/>
        <v>1606948.66</v>
      </c>
      <c r="D92" s="25">
        <f t="shared" si="21"/>
        <v>1768547.33</v>
      </c>
      <c r="E92" s="25">
        <f t="shared" si="21"/>
        <v>914461.51000000013</v>
      </c>
      <c r="F92" s="25">
        <f t="shared" si="21"/>
        <v>1459593.1700000002</v>
      </c>
      <c r="G92" s="25">
        <f t="shared" si="21"/>
        <v>1969255.1</v>
      </c>
      <c r="H92" s="25">
        <f t="shared" si="21"/>
        <v>1005414.5000000001</v>
      </c>
      <c r="I92" s="25">
        <f>+I93+I94</f>
        <v>371094.87</v>
      </c>
      <c r="J92" s="25">
        <f>+J93+J94</f>
        <v>592462.70000000007</v>
      </c>
      <c r="K92" s="50">
        <f t="shared" si="20"/>
        <v>10674009.909999998</v>
      </c>
      <c r="L92" s="57"/>
    </row>
    <row r="93" spans="1:12" ht="18.75" customHeight="1">
      <c r="A93" s="16" t="s">
        <v>92</v>
      </c>
      <c r="B93" s="25">
        <f t="shared" ref="B93:J93" si="22">+B44+B57+B64+B89</f>
        <v>971212.85000000009</v>
      </c>
      <c r="C93" s="25">
        <f t="shared" si="22"/>
        <v>1586922.15</v>
      </c>
      <c r="D93" s="25">
        <f t="shared" si="22"/>
        <v>1748247.99</v>
      </c>
      <c r="E93" s="25">
        <f t="shared" si="22"/>
        <v>895559.89000000013</v>
      </c>
      <c r="F93" s="25">
        <f t="shared" si="22"/>
        <v>1440982.59</v>
      </c>
      <c r="G93" s="25">
        <f t="shared" si="22"/>
        <v>1944240.81</v>
      </c>
      <c r="H93" s="25">
        <f t="shared" si="22"/>
        <v>989919.07000000007</v>
      </c>
      <c r="I93" s="25">
        <f t="shared" si="22"/>
        <v>371094.87</v>
      </c>
      <c r="J93" s="25">
        <f t="shared" si="22"/>
        <v>580863.81000000006</v>
      </c>
      <c r="K93" s="50">
        <f t="shared" si="20"/>
        <v>10529044.030000001</v>
      </c>
      <c r="L93" s="57"/>
    </row>
    <row r="94" spans="1:12" ht="18" customHeight="1">
      <c r="A94" s="16" t="s">
        <v>96</v>
      </c>
      <c r="B94" s="25">
        <f t="shared" ref="B94:J94" si="23">IF(+B52+B90+B95&lt;0,0,(B52+B90+B95))</f>
        <v>15019.22</v>
      </c>
      <c r="C94" s="25">
        <f t="shared" si="23"/>
        <v>20026.509999999998</v>
      </c>
      <c r="D94" s="25">
        <f t="shared" si="23"/>
        <v>20299.34</v>
      </c>
      <c r="E94" s="25">
        <f t="shared" si="23"/>
        <v>18901.62</v>
      </c>
      <c r="F94" s="25">
        <f t="shared" si="23"/>
        <v>18610.580000000002</v>
      </c>
      <c r="G94" s="25">
        <f t="shared" si="23"/>
        <v>25014.29</v>
      </c>
      <c r="H94" s="25">
        <f t="shared" si="23"/>
        <v>15495.43</v>
      </c>
      <c r="I94" s="20">
        <f t="shared" si="23"/>
        <v>0</v>
      </c>
      <c r="J94" s="25">
        <f t="shared" si="23"/>
        <v>11598.89</v>
      </c>
      <c r="K94" s="50">
        <f t="shared" si="20"/>
        <v>144965.88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20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58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10674009.919999996</v>
      </c>
    </row>
    <row r="101" spans="1:11" ht="18.75" customHeight="1">
      <c r="A101" s="27" t="s">
        <v>80</v>
      </c>
      <c r="B101" s="28">
        <v>113366.63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113366.63</v>
      </c>
    </row>
    <row r="102" spans="1:11" ht="18.75" customHeight="1">
      <c r="A102" s="27" t="s">
        <v>81</v>
      </c>
      <c r="B102" s="28">
        <v>872865.45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4">SUM(B102:J102)</f>
        <v>872865.45</v>
      </c>
    </row>
    <row r="103" spans="1:11" ht="18.75" customHeight="1">
      <c r="A103" s="27" t="s">
        <v>82</v>
      </c>
      <c r="B103" s="42">
        <v>0</v>
      </c>
      <c r="C103" s="28">
        <f>+C92</f>
        <v>1606948.66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4"/>
        <v>1606948.66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1768547.33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4"/>
        <v>1768547.33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914461.51000000013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4"/>
        <v>914461.51000000013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175936.81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4"/>
        <v>175936.81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243603.45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4"/>
        <v>243603.45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368596.72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4"/>
        <v>368596.72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671456.19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4"/>
        <v>671456.19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566578.68000000005</v>
      </c>
      <c r="H110" s="42">
        <v>0</v>
      </c>
      <c r="I110" s="42">
        <v>0</v>
      </c>
      <c r="J110" s="42">
        <v>0</v>
      </c>
      <c r="K110" s="43">
        <f t="shared" si="24"/>
        <v>566578.68000000005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46682.38</v>
      </c>
      <c r="H111" s="42">
        <v>0</v>
      </c>
      <c r="I111" s="42">
        <v>0</v>
      </c>
      <c r="J111" s="42">
        <v>0</v>
      </c>
      <c r="K111" s="43">
        <f t="shared" si="24"/>
        <v>46682.38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330575.49</v>
      </c>
      <c r="H112" s="42">
        <v>0</v>
      </c>
      <c r="I112" s="42">
        <v>0</v>
      </c>
      <c r="J112" s="42">
        <v>0</v>
      </c>
      <c r="K112" s="43">
        <f t="shared" si="24"/>
        <v>330575.49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293014.15000000002</v>
      </c>
      <c r="H113" s="42">
        <v>0</v>
      </c>
      <c r="I113" s="42">
        <v>0</v>
      </c>
      <c r="J113" s="42">
        <v>0</v>
      </c>
      <c r="K113" s="43">
        <f t="shared" si="24"/>
        <v>293014.15000000002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732404.41</v>
      </c>
      <c r="H114" s="42">
        <v>0</v>
      </c>
      <c r="I114" s="42">
        <v>0</v>
      </c>
      <c r="J114" s="42">
        <v>0</v>
      </c>
      <c r="K114" s="43">
        <f t="shared" si="24"/>
        <v>732404.41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353963.95</v>
      </c>
      <c r="I115" s="42">
        <v>0</v>
      </c>
      <c r="J115" s="42">
        <v>0</v>
      </c>
      <c r="K115" s="43">
        <f t="shared" si="24"/>
        <v>353963.95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651450.54</v>
      </c>
      <c r="I116" s="42">
        <v>0</v>
      </c>
      <c r="J116" s="42">
        <v>0</v>
      </c>
      <c r="K116" s="43">
        <f t="shared" si="24"/>
        <v>651450.54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371094.87</v>
      </c>
      <c r="J117" s="42">
        <v>0</v>
      </c>
      <c r="K117" s="43">
        <f t="shared" si="24"/>
        <v>371094.87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592462.69999999995</v>
      </c>
      <c r="K118" s="46">
        <f t="shared" si="24"/>
        <v>592462.69999999995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f>J92-J118</f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2014-01-31T20:01:59Z</dcterms:modified>
</cp:coreProperties>
</file>