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9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J58"/>
  <c r="K58" s="1"/>
  <c r="K59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/>
  <c r="K95"/>
  <c r="K101"/>
  <c r="K102"/>
  <c r="K106"/>
  <c r="K107"/>
  <c r="K108"/>
  <c r="K109"/>
  <c r="K110"/>
  <c r="K111"/>
  <c r="K112"/>
  <c r="K113"/>
  <c r="K114"/>
  <c r="K115"/>
  <c r="K116"/>
  <c r="K117"/>
  <c r="K118"/>
  <c r="I56" l="1"/>
  <c r="H56"/>
  <c r="F56"/>
  <c r="E56"/>
  <c r="K64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C93" l="1"/>
  <c r="C92" s="1"/>
  <c r="C103" s="1"/>
  <c r="K103" s="1"/>
  <c r="K100" s="1"/>
  <c r="C43"/>
  <c r="K57"/>
  <c r="B44"/>
  <c r="K45"/>
  <c r="K56"/>
  <c r="J93"/>
  <c r="J92" s="1"/>
  <c r="J119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<sst xmlns="http://schemas.openxmlformats.org/spreadsheetml/2006/main" count="123" uniqueCount="123">
  <si>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</si>
  <si>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</si>
  <si>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</si>
  <si>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</si>
  <si>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</si>
  <si>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</si>
  <si>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</si>
  <si>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</si>
  <si>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</si>
  <si>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</si>
  <si>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</si>
  <si>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</si>
  <si>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</si>
  <si>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</si>
  <si>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</si>
  <si>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</si>
  <si>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</si>
  <si>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</si>
  <si>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</si>
  <si>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</si>
  <si>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</si>
  <si>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</si>
  <si>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</si>
  <si>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</si>
  <si>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</si>
  <si>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</si>
  <si>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</si>
  <si>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</si>
  <si>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</si>
  <si>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</si>
  <si>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</si>
  <si>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</si>
  <si>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</si>
  <si>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</si>
  <si>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</si>
  <si>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</si>
  <si>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</si>
  <si>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</si>
  <si>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</si>
  <si>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</si>
  <si>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</si>
  <si>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</si>
  <si>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</si>
  <si>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</si>
  <si>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</si>
  <si>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</si>
  <si>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</si>
  <si>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</si>
  <si>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</si>
  <si>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</si>
  <si>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</si>
  <si>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</si>
  <si>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</si>
  <si>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</si>
  <si>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</si>
  <si>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</si>
  <si>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</si>
  <si>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</si>
  <si>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</si>
  <si>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</si>
  <si>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</si>
  <si>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</si>
  <si>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</si>
  <si>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</si>
  <si>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</si>
  <si>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</si>
  <si>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</si>
  <si>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</si>
  <si>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</si>
  <si>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</si>
  <si>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</si>
  <si>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</si>
  <si>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</si>
  <si>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</si>
  <si>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</si>
  <si>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</si>
  <si>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</si>
  <si>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</si>
  <si>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</si>
  <si>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</si>
  <si>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</si>
  <si>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</si>
  <si>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</si>
  <si>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</si>
  <si>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</si>
  <si>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</si>
  <si>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</si>
  <si>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</si>
  <si>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</si>
  <si>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</si>
  <si>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</si>
  <si>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</si>
  <si>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</si>
  <si>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</si>
  <si>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</si>
  <si>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</si>
  <si>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</si>
  <si>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</si>
  <si>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</si>
  <si>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</si>
  <si>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</si>
  <si>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</si>
  <si>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</si>
  <si>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</si>
  <si>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</si>
  <si>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</si>
  <si>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</si>
  <si>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</si>
  <si>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</si>
  <si>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</si>
  <si>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</si>
  <si>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</si>
  <si>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</si>
  <si>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</si>
  <si>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</si>
  <si>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</si>
  <si>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</si>
  <si>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</si>
  <si>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</si>
  <si>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</si>
  <si>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</si>
  <si>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</si>
  <si>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20/01/14 - VENCIMENTO 27/01/14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</si>
</sst>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533042</v>
      </c>
      <c r="C7" s="9">
        <f t="shared" si="0"/>
        <v>692979</v>
      </c>
      <c r="D7" s="9">
        <f t="shared" si="0"/>
        <v>700915</v>
      </c>
      <c r="E7" s="9">
        <f t="shared" si="0"/>
        <v>491306</v>
      </c>
      <c r="F7" s="9">
        <f t="shared" si="0"/>
        <v>700648</v>
      </c>
      <c r="G7" s="9">
        <f t="shared" si="0"/>
        <v>1081730</v>
      </c>
      <c r="H7" s="9">
        <f t="shared" si="0"/>
        <v>487120</v>
      </c>
      <c r="I7" s="9">
        <f t="shared" si="0"/>
        <v>109346</v>
      </c>
      <c r="J7" s="9">
        <f t="shared" si="0"/>
        <v>258978</v>
      </c>
      <c r="K7" s="9">
        <f t="shared" si="0"/>
        <v>5056064</v>
      </c>
      <c r="L7" s="55"/>
    </row>
    <row r="8" spans="1:13" ht="17.25" customHeight="1">
      <c r="A8" s="10" t="s">
        <v>31</v>
      </c>
      <c r="B8" s="11">
        <f>B9+B12</f>
        <v>312876</v>
      </c>
      <c r="C8" s="11">
        <f t="shared" ref="C8:J8" si="1">C9+C12</f>
        <v>414389</v>
      </c>
      <c r="D8" s="11">
        <f t="shared" si="1"/>
        <v>392804</v>
      </c>
      <c r="E8" s="11">
        <f t="shared" si="1"/>
        <v>287232</v>
      </c>
      <c r="F8" s="11">
        <f t="shared" si="1"/>
        <v>387428</v>
      </c>
      <c r="G8" s="11">
        <f t="shared" si="1"/>
        <v>577992</v>
      </c>
      <c r="H8" s="11">
        <f t="shared" si="1"/>
        <v>295914</v>
      </c>
      <c r="I8" s="11">
        <f t="shared" si="1"/>
        <v>57524</v>
      </c>
      <c r="J8" s="11">
        <f t="shared" si="1"/>
        <v>144037</v>
      </c>
      <c r="K8" s="11">
        <f>SUM(B8:J8)</f>
        <v>2870196</v>
      </c>
    </row>
    <row r="9" spans="1:13" ht="17.25" customHeight="1">
      <c r="A9" s="15" t="s">
        <v>17</v>
      </c>
      <c r="B9" s="13">
        <f>+B10+B11</f>
        <v>52788</v>
      </c>
      <c r="C9" s="13">
        <f t="shared" ref="C9:J9" si="2">+C10+C11</f>
        <v>72265</v>
      </c>
      <c r="D9" s="13">
        <f t="shared" si="2"/>
        <v>64576</v>
      </c>
      <c r="E9" s="13">
        <f t="shared" si="2"/>
        <v>45557</v>
      </c>
      <c r="F9" s="13">
        <f t="shared" si="2"/>
        <v>56687</v>
      </c>
      <c r="G9" s="13">
        <f t="shared" si="2"/>
        <v>65535</v>
      </c>
      <c r="H9" s="13">
        <f t="shared" si="2"/>
        <v>57071</v>
      </c>
      <c r="I9" s="13">
        <f t="shared" si="2"/>
        <v>11465</v>
      </c>
      <c r="J9" s="13">
        <f t="shared" si="2"/>
        <v>20883</v>
      </c>
      <c r="K9" s="11">
        <f>SUM(B9:J9)</f>
        <v>446827</v>
      </c>
    </row>
    <row r="10" spans="1:13" ht="17.25" customHeight="1">
      <c r="A10" s="31" t="s">
        <v>18</v>
      </c>
      <c r="B10" s="13">
        <v>52788</v>
      </c>
      <c r="C10" s="13">
        <v>72265</v>
      </c>
      <c r="D10" s="13">
        <v>64576</v>
      </c>
      <c r="E10" s="13">
        <v>45557</v>
      </c>
      <c r="F10" s="13">
        <v>56687</v>
      </c>
      <c r="G10" s="13">
        <v>65535</v>
      </c>
      <c r="H10" s="13">
        <v>57071</v>
      </c>
      <c r="I10" s="13">
        <v>11465</v>
      </c>
      <c r="J10" s="13">
        <v>20883</v>
      </c>
      <c r="K10" s="11">
        <f>SUM(B10:J10)</f>
        <v>446827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260088</v>
      </c>
      <c r="C12" s="17">
        <f t="shared" si="3"/>
        <v>342124</v>
      </c>
      <c r="D12" s="17">
        <f t="shared" si="3"/>
        <v>328228</v>
      </c>
      <c r="E12" s="17">
        <f t="shared" si="3"/>
        <v>241675</v>
      </c>
      <c r="F12" s="17">
        <f t="shared" si="3"/>
        <v>330741</v>
      </c>
      <c r="G12" s="17">
        <f t="shared" si="3"/>
        <v>512457</v>
      </c>
      <c r="H12" s="17">
        <f t="shared" si="3"/>
        <v>238843</v>
      </c>
      <c r="I12" s="17">
        <f t="shared" si="3"/>
        <v>46059</v>
      </c>
      <c r="J12" s="17">
        <f t="shared" si="3"/>
        <v>123154</v>
      </c>
      <c r="K12" s="11">
        <f t="shared" ref="K12:K23" si="4">SUM(B12:J12)</f>
        <v>2423369</v>
      </c>
    </row>
    <row r="13" spans="1:13" ht="17.25" customHeight="1">
      <c r="A13" s="14" t="s">
        <v>20</v>
      </c>
      <c r="B13" s="13">
        <v>129949</v>
      </c>
      <c r="C13" s="13">
        <v>183944</v>
      </c>
      <c r="D13" s="13">
        <v>183068</v>
      </c>
      <c r="E13" s="13">
        <v>128742</v>
      </c>
      <c r="F13" s="13">
        <v>176339</v>
      </c>
      <c r="G13" s="13">
        <v>261242</v>
      </c>
      <c r="H13" s="13">
        <v>120074</v>
      </c>
      <c r="I13" s="13">
        <v>27351</v>
      </c>
      <c r="J13" s="13">
        <v>68057</v>
      </c>
      <c r="K13" s="11">
        <f t="shared" si="4"/>
        <v>1278766</v>
      </c>
      <c r="L13" s="55"/>
      <c r="M13" s="56"/>
    </row>
    <row r="14" spans="1:13" ht="17.25" customHeight="1">
      <c r="A14" s="14" t="s">
        <v>21</v>
      </c>
      <c r="B14" s="13">
        <v>123734</v>
      </c>
      <c r="C14" s="13">
        <v>149408</v>
      </c>
      <c r="D14" s="13">
        <v>137521</v>
      </c>
      <c r="E14" s="13">
        <v>107293</v>
      </c>
      <c r="F14" s="13">
        <v>146687</v>
      </c>
      <c r="G14" s="13">
        <v>241122</v>
      </c>
      <c r="H14" s="13">
        <v>112601</v>
      </c>
      <c r="I14" s="13">
        <v>17438</v>
      </c>
      <c r="J14" s="13">
        <v>52457</v>
      </c>
      <c r="K14" s="11">
        <f t="shared" si="4"/>
        <v>1088261</v>
      </c>
      <c r="L14" s="55"/>
    </row>
    <row r="15" spans="1:13" ht="17.25" customHeight="1">
      <c r="A15" s="14" t="s">
        <v>22</v>
      </c>
      <c r="B15" s="13">
        <v>6405</v>
      </c>
      <c r="C15" s="13">
        <v>8772</v>
      </c>
      <c r="D15" s="13">
        <v>7639</v>
      </c>
      <c r="E15" s="13">
        <v>5640</v>
      </c>
      <c r="F15" s="13">
        <v>7715</v>
      </c>
      <c r="G15" s="13">
        <v>10093</v>
      </c>
      <c r="H15" s="13">
        <v>6168</v>
      </c>
      <c r="I15" s="13">
        <v>1270</v>
      </c>
      <c r="J15" s="13">
        <v>2640</v>
      </c>
      <c r="K15" s="11">
        <f t="shared" si="4"/>
        <v>56342</v>
      </c>
    </row>
    <row r="16" spans="1:13" ht="17.25" customHeight="1">
      <c r="A16" s="16" t="s">
        <v>23</v>
      </c>
      <c r="B16" s="11">
        <f>+B17+B18+B19</f>
        <v>182051</v>
      </c>
      <c r="C16" s="11">
        <f t="shared" ref="C16:J16" si="5">+C17+C18+C19</f>
        <v>217318</v>
      </c>
      <c r="D16" s="11">
        <f t="shared" si="5"/>
        <v>235676</v>
      </c>
      <c r="E16" s="11">
        <f t="shared" si="5"/>
        <v>159468</v>
      </c>
      <c r="F16" s="11">
        <f t="shared" si="5"/>
        <v>257963</v>
      </c>
      <c r="G16" s="11">
        <f t="shared" si="5"/>
        <v>442839</v>
      </c>
      <c r="H16" s="11">
        <f t="shared" si="5"/>
        <v>154787</v>
      </c>
      <c r="I16" s="11">
        <f t="shared" si="5"/>
        <v>38203</v>
      </c>
      <c r="J16" s="11">
        <f t="shared" si="5"/>
        <v>84613</v>
      </c>
      <c r="K16" s="11">
        <f t="shared" si="4"/>
        <v>1772918</v>
      </c>
    </row>
    <row r="17" spans="1:12" ht="17.25" customHeight="1">
      <c r="A17" s="12" t="s">
        <v>24</v>
      </c>
      <c r="B17" s="13">
        <v>103072</v>
      </c>
      <c r="C17" s="13">
        <v>135126</v>
      </c>
      <c r="D17" s="13">
        <v>148927</v>
      </c>
      <c r="E17" s="13">
        <v>96532</v>
      </c>
      <c r="F17" s="13">
        <v>154944</v>
      </c>
      <c r="G17" s="13">
        <v>250084</v>
      </c>
      <c r="H17" s="13">
        <v>93374</v>
      </c>
      <c r="I17" s="13">
        <v>24858</v>
      </c>
      <c r="J17" s="13">
        <v>52653</v>
      </c>
      <c r="K17" s="11">
        <f t="shared" si="4"/>
        <v>1059570</v>
      </c>
      <c r="L17" s="55"/>
    </row>
    <row r="18" spans="1:12" ht="17.25" customHeight="1">
      <c r="A18" s="12" t="s">
        <v>25</v>
      </c>
      <c r="B18" s="13">
        <v>74986</v>
      </c>
      <c r="C18" s="13">
        <v>77365</v>
      </c>
      <c r="D18" s="13">
        <v>82001</v>
      </c>
      <c r="E18" s="13">
        <v>59810</v>
      </c>
      <c r="F18" s="13">
        <v>97841</v>
      </c>
      <c r="G18" s="13">
        <v>184829</v>
      </c>
      <c r="H18" s="13">
        <v>58187</v>
      </c>
      <c r="I18" s="13">
        <v>12469</v>
      </c>
      <c r="J18" s="13">
        <v>30440</v>
      </c>
      <c r="K18" s="11">
        <f t="shared" si="4"/>
        <v>677928</v>
      </c>
      <c r="L18" s="55"/>
    </row>
    <row r="19" spans="1:12" ht="17.25" customHeight="1">
      <c r="A19" s="12" t="s">
        <v>26</v>
      </c>
      <c r="B19" s="13">
        <v>3993</v>
      </c>
      <c r="C19" s="13">
        <v>4827</v>
      </c>
      <c r="D19" s="13">
        <v>4748</v>
      </c>
      <c r="E19" s="13">
        <v>3126</v>
      </c>
      <c r="F19" s="13">
        <v>5178</v>
      </c>
      <c r="G19" s="13">
        <v>7926</v>
      </c>
      <c r="H19" s="13">
        <v>3226</v>
      </c>
      <c r="I19" s="13">
        <v>876</v>
      </c>
      <c r="J19" s="13">
        <v>1520</v>
      </c>
      <c r="K19" s="11">
        <f t="shared" si="4"/>
        <v>35420</v>
      </c>
    </row>
    <row r="20" spans="1:12" ht="17.25" customHeight="1">
      <c r="A20" s="16" t="s">
        <v>27</v>
      </c>
      <c r="B20" s="13">
        <v>38115</v>
      </c>
      <c r="C20" s="13">
        <v>61272</v>
      </c>
      <c r="D20" s="13">
        <v>72435</v>
      </c>
      <c r="E20" s="13">
        <v>44606</v>
      </c>
      <c r="F20" s="13">
        <v>55257</v>
      </c>
      <c r="G20" s="13">
        <v>60899</v>
      </c>
      <c r="H20" s="13">
        <v>30839</v>
      </c>
      <c r="I20" s="13">
        <v>13619</v>
      </c>
      <c r="J20" s="13">
        <v>30328</v>
      </c>
      <c r="K20" s="11">
        <f t="shared" si="4"/>
        <v>407370</v>
      </c>
    </row>
    <row r="21" spans="1:12" ht="17.25" customHeight="1">
      <c r="A21" s="12" t="s">
        <v>28</v>
      </c>
      <c r="B21" s="13">
        <v>24394</v>
      </c>
      <c r="C21" s="13">
        <v>39214</v>
      </c>
      <c r="D21" s="13">
        <v>46358</v>
      </c>
      <c r="E21" s="13">
        <v>28548</v>
      </c>
      <c r="F21" s="13">
        <v>35364</v>
      </c>
      <c r="G21" s="13">
        <v>38975</v>
      </c>
      <c r="H21" s="13">
        <v>19737</v>
      </c>
      <c r="I21" s="13">
        <v>8716</v>
      </c>
      <c r="J21" s="13">
        <v>19410</v>
      </c>
      <c r="K21" s="11">
        <f t="shared" si="4"/>
        <v>260716</v>
      </c>
      <c r="L21" s="55"/>
    </row>
    <row r="22" spans="1:12" ht="17.25" customHeight="1">
      <c r="A22" s="12" t="s">
        <v>29</v>
      </c>
      <c r="B22" s="13">
        <v>13721</v>
      </c>
      <c r="C22" s="13">
        <v>22058</v>
      </c>
      <c r="D22" s="13">
        <v>26077</v>
      </c>
      <c r="E22" s="13">
        <v>16058</v>
      </c>
      <c r="F22" s="13">
        <v>19893</v>
      </c>
      <c r="G22" s="13">
        <v>21924</v>
      </c>
      <c r="H22" s="13">
        <v>11102</v>
      </c>
      <c r="I22" s="13">
        <v>4903</v>
      </c>
      <c r="J22" s="13">
        <v>10918</v>
      </c>
      <c r="K22" s="11">
        <f t="shared" si="4"/>
        <v>146654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5580</v>
      </c>
      <c r="I23" s="11">
        <v>0</v>
      </c>
      <c r="J23" s="11">
        <v>0</v>
      </c>
      <c r="K23" s="11">
        <f t="shared" si="4"/>
        <v>5580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12890.2</v>
      </c>
      <c r="I31" s="20">
        <v>0</v>
      </c>
      <c r="J31" s="20">
        <v>0</v>
      </c>
      <c r="K31" s="24">
        <f>SUM(B31:J31)</f>
        <v>12890.2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1225504.3</v>
      </c>
      <c r="C43" s="23">
        <f t="shared" ref="C43:H43" si="8">+C44+C52</f>
        <v>1814942.1199999999</v>
      </c>
      <c r="D43" s="23">
        <f t="shared" si="8"/>
        <v>2082811.82</v>
      </c>
      <c r="E43" s="23">
        <f t="shared" si="8"/>
        <v>1237340.5</v>
      </c>
      <c r="F43" s="23">
        <f t="shared" si="8"/>
        <v>1705490.7000000002</v>
      </c>
      <c r="G43" s="23">
        <f t="shared" si="8"/>
        <v>2265385.29</v>
      </c>
      <c r="H43" s="23">
        <f t="shared" si="8"/>
        <v>1185198.21</v>
      </c>
      <c r="I43" s="23">
        <f>+I44+I52</f>
        <v>460948.06</v>
      </c>
      <c r="J43" s="23">
        <f>+J44+J52</f>
        <v>658914.4</v>
      </c>
      <c r="K43" s="23">
        <f>SUM(B43:J43)</f>
        <v>12636535.400000002</v>
      </c>
    </row>
    <row r="44" spans="1:11" ht="17.25" customHeight="1">
      <c r="A44" s="16" t="s">
        <v>49</v>
      </c>
      <c r="B44" s="24">
        <f>SUM(B45:B51)</f>
        <v>1210485.08</v>
      </c>
      <c r="C44" s="24">
        <f t="shared" ref="C44:H44" si="9">SUM(C45:C51)</f>
        <v>1794915.6099999999</v>
      </c>
      <c r="D44" s="24">
        <f t="shared" si="9"/>
        <v>2062512.48</v>
      </c>
      <c r="E44" s="24">
        <f t="shared" si="9"/>
        <v>1218438.8799999999</v>
      </c>
      <c r="F44" s="24">
        <f t="shared" si="9"/>
        <v>1686880.12</v>
      </c>
      <c r="G44" s="24">
        <f t="shared" si="9"/>
        <v>2240371</v>
      </c>
      <c r="H44" s="24">
        <f t="shared" si="9"/>
        <v>1169702.78</v>
      </c>
      <c r="I44" s="24">
        <f>SUM(I45:I51)</f>
        <v>460948.06</v>
      </c>
      <c r="J44" s="24">
        <f>SUM(J45:J51)</f>
        <v>647315.51</v>
      </c>
      <c r="K44" s="24">
        <f t="shared" ref="K44:K52" si="10">SUM(B44:J44)</f>
        <v>12491569.52</v>
      </c>
    </row>
    <row r="45" spans="1:11" ht="17.25" customHeight="1">
      <c r="A45" s="36" t="s">
        <v>50</v>
      </c>
      <c r="B45" s="24">
        <f t="shared" ref="B45:H45" si="11">ROUND(B26*B7,2)</f>
        <v>1210485.08</v>
      </c>
      <c r="C45" s="24">
        <f t="shared" si="11"/>
        <v>1790934.93</v>
      </c>
      <c r="D45" s="24">
        <f t="shared" si="11"/>
        <v>2062512.48</v>
      </c>
      <c r="E45" s="24">
        <f t="shared" si="11"/>
        <v>1218438.8799999999</v>
      </c>
      <c r="F45" s="24">
        <f t="shared" si="11"/>
        <v>1686880.12</v>
      </c>
      <c r="G45" s="24">
        <f t="shared" si="11"/>
        <v>2240371</v>
      </c>
      <c r="H45" s="24">
        <f t="shared" si="11"/>
        <v>1156812.58</v>
      </c>
      <c r="I45" s="24">
        <f>ROUND(I26*I7,2)</f>
        <v>460948.06</v>
      </c>
      <c r="J45" s="24">
        <f>ROUND(J26*J7,2)</f>
        <v>647315.51</v>
      </c>
      <c r="K45" s="24">
        <f t="shared" si="10"/>
        <v>12474698.640000001</v>
      </c>
    </row>
    <row r="46" spans="1:11" ht="17.25" customHeight="1">
      <c r="A46" s="36" t="s">
        <v>51</v>
      </c>
      <c r="B46" s="20">
        <v>0</v>
      </c>
      <c r="C46" s="24">
        <f>ROUND(C27*C7,2)</f>
        <v>3980.68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3980.68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12890.2</v>
      </c>
      <c r="I49" s="33">
        <f>+I31</f>
        <v>0</v>
      </c>
      <c r="J49" s="33">
        <f>+J31</f>
        <v>0</v>
      </c>
      <c r="K49" s="24">
        <f t="shared" si="10"/>
        <v>12890.2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-238391.34</v>
      </c>
      <c r="C56" s="37">
        <f t="shared" si="12"/>
        <v>-240389.85</v>
      </c>
      <c r="D56" s="37">
        <f t="shared" si="12"/>
        <v>-234643.43</v>
      </c>
      <c r="E56" s="37">
        <f t="shared" si="12"/>
        <v>-254410.47999999998</v>
      </c>
      <c r="F56" s="37">
        <f t="shared" si="12"/>
        <v>-270465.13</v>
      </c>
      <c r="G56" s="37">
        <f t="shared" si="12"/>
        <v>-283325.89</v>
      </c>
      <c r="H56" s="37">
        <f t="shared" si="12"/>
        <v>-184562.37</v>
      </c>
      <c r="I56" s="37">
        <f t="shared" si="12"/>
        <v>-76685.7</v>
      </c>
      <c r="J56" s="37">
        <f t="shared" si="12"/>
        <v>-85118.42</v>
      </c>
      <c r="K56" s="37">
        <f>SUM(B56:J56)</f>
        <v>-1867992.61</v>
      </c>
    </row>
    <row r="57" spans="1:11" ht="18.75" customHeight="1">
      <c r="A57" s="16" t="s">
        <v>84</v>
      </c>
      <c r="B57" s="37">
        <f t="shared" ref="B57:J57" si="13">B58+B59+B60+B61+B62+B63</f>
        <v>-224863.06</v>
      </c>
      <c r="C57" s="37">
        <f t="shared" si="13"/>
        <v>-220548.23</v>
      </c>
      <c r="D57" s="37">
        <f t="shared" si="13"/>
        <v>-214986.81</v>
      </c>
      <c r="E57" s="37">
        <f t="shared" si="13"/>
        <v>-229638.16999999998</v>
      </c>
      <c r="F57" s="37">
        <f t="shared" si="13"/>
        <v>-252193.57</v>
      </c>
      <c r="G57" s="37">
        <f t="shared" si="13"/>
        <v>-256039.29</v>
      </c>
      <c r="H57" s="37">
        <f t="shared" si="13"/>
        <v>-171213</v>
      </c>
      <c r="I57" s="37">
        <f t="shared" si="13"/>
        <v>-34395</v>
      </c>
      <c r="J57" s="37">
        <f t="shared" si="13"/>
        <v>-62649</v>
      </c>
      <c r="K57" s="37">
        <f t="shared" ref="K57:K88" si="14">SUM(B57:J57)</f>
        <v>-1666526.1300000001</v>
      </c>
    </row>
    <row r="58" spans="1:11" ht="18.75" customHeight="1">
      <c r="A58" s="12" t="s">
        <v>85</v>
      </c>
      <c r="B58" s="37">
        <f>-ROUND(B9*$D$3,2)</f>
        <v>-158364</v>
      </c>
      <c r="C58" s="37">
        <f t="shared" ref="C58:J58" si="15">-ROUND(C9*$D$3,2)</f>
        <v>-216795</v>
      </c>
      <c r="D58" s="37">
        <f t="shared" si="15"/>
        <v>-193728</v>
      </c>
      <c r="E58" s="37">
        <f t="shared" si="15"/>
        <v>-136671</v>
      </c>
      <c r="F58" s="37">
        <f t="shared" si="15"/>
        <v>-170061</v>
      </c>
      <c r="G58" s="37">
        <f t="shared" si="15"/>
        <v>-196605</v>
      </c>
      <c r="H58" s="37">
        <f t="shared" si="15"/>
        <v>-171213</v>
      </c>
      <c r="I58" s="37">
        <f t="shared" si="15"/>
        <v>-34395</v>
      </c>
      <c r="J58" s="37">
        <f t="shared" si="15"/>
        <v>-62649</v>
      </c>
      <c r="K58" s="37">
        <f t="shared" si="14"/>
        <v>-1340481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-66499.06</v>
      </c>
      <c r="C62" s="49">
        <v>-3753.23</v>
      </c>
      <c r="D62" s="49">
        <v>-21258.81</v>
      </c>
      <c r="E62" s="49">
        <v>-92967.17</v>
      </c>
      <c r="F62" s="49">
        <v>-82132.570000000007</v>
      </c>
      <c r="G62" s="49">
        <v>-59434.29</v>
      </c>
      <c r="H62" s="20">
        <v>0</v>
      </c>
      <c r="I62" s="20">
        <v>0</v>
      </c>
      <c r="J62" s="20">
        <v>0</v>
      </c>
      <c r="K62" s="37">
        <f t="shared" si="14"/>
        <v>-326045.12999999995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-24772.309999999998</v>
      </c>
      <c r="F64" s="37">
        <f t="shared" si="16"/>
        <v>-18271.560000000001</v>
      </c>
      <c r="G64" s="37">
        <f t="shared" si="16"/>
        <v>-27286.600000000002</v>
      </c>
      <c r="H64" s="37">
        <f t="shared" si="16"/>
        <v>-13349.37</v>
      </c>
      <c r="I64" s="37">
        <f t="shared" si="16"/>
        <v>-42290.7</v>
      </c>
      <c r="J64" s="37">
        <f t="shared" si="16"/>
        <v>-22469.42</v>
      </c>
      <c r="K64" s="37">
        <f t="shared" si="14"/>
        <v>-201466.47999999998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50">
        <v>-1000</v>
      </c>
      <c r="K79" s="50">
        <f t="shared" si="14"/>
        <v>-1000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-10269.93</v>
      </c>
      <c r="F88" s="20">
        <v>0</v>
      </c>
      <c r="G88" s="20">
        <v>0</v>
      </c>
      <c r="H88" s="20">
        <v>0</v>
      </c>
      <c r="I88" s="50">
        <v>-5807.95</v>
      </c>
      <c r="J88" s="50">
        <v>-11794.57</v>
      </c>
      <c r="K88" s="50">
        <f t="shared" si="14"/>
        <v>-27872.45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987112.95999999996</v>
      </c>
      <c r="C92" s="25">
        <f t="shared" si="18"/>
        <v>1574552.2699999998</v>
      </c>
      <c r="D92" s="25">
        <f t="shared" si="18"/>
        <v>1848168.39</v>
      </c>
      <c r="E92" s="25">
        <f t="shared" si="18"/>
        <v>982930.0199999999</v>
      </c>
      <c r="F92" s="25">
        <f t="shared" si="18"/>
        <v>1435025.57</v>
      </c>
      <c r="G92" s="25">
        <f t="shared" si="18"/>
        <v>1982059.4</v>
      </c>
      <c r="H92" s="25">
        <f t="shared" si="18"/>
        <v>1000635.8400000001</v>
      </c>
      <c r="I92" s="25">
        <f>+I93+I94</f>
        <v>384262.36</v>
      </c>
      <c r="J92" s="25">
        <f>+J93+J94</f>
        <v>573795.98</v>
      </c>
      <c r="K92" s="50">
        <f t="shared" si="17"/>
        <v>10768542.789999999</v>
      </c>
      <c r="L92" s="57"/>
    </row>
    <row r="93" spans="1:12" ht="18.75" customHeight="1">
      <c r="A93" s="16" t="s">
        <v>92</v>
      </c>
      <c r="B93" s="25">
        <f t="shared" ref="B93:J93" si="19">+B44+B57+B64+B89</f>
        <v>972093.74</v>
      </c>
      <c r="C93" s="25">
        <f t="shared" si="19"/>
        <v>1554525.7599999998</v>
      </c>
      <c r="D93" s="25">
        <f t="shared" si="19"/>
        <v>1827869.0499999998</v>
      </c>
      <c r="E93" s="25">
        <f t="shared" si="19"/>
        <v>964028.39999999991</v>
      </c>
      <c r="F93" s="25">
        <f t="shared" si="19"/>
        <v>1416414.99</v>
      </c>
      <c r="G93" s="25">
        <f t="shared" si="19"/>
        <v>1957045.1099999999</v>
      </c>
      <c r="H93" s="25">
        <f t="shared" si="19"/>
        <v>985140.41</v>
      </c>
      <c r="I93" s="25">
        <f t="shared" si="19"/>
        <v>384262.36</v>
      </c>
      <c r="J93" s="25">
        <f t="shared" si="19"/>
        <v>562197.09</v>
      </c>
      <c r="K93" s="50">
        <f t="shared" si="17"/>
        <v>10623576.909999998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10768542.76</v>
      </c>
    </row>
    <row r="101" spans="1:11" ht="18.75" customHeight="1">
      <c r="A101" s="27" t="s">
        <v>80</v>
      </c>
      <c r="B101" s="28">
        <v>118522.64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118522.64</v>
      </c>
    </row>
    <row r="102" spans="1:11" ht="18.75" customHeight="1">
      <c r="A102" s="27" t="s">
        <v>81</v>
      </c>
      <c r="B102" s="28">
        <v>868590.31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868590.31</v>
      </c>
    </row>
    <row r="103" spans="1:11" ht="18.75" customHeight="1">
      <c r="A103" s="27" t="s">
        <v>82</v>
      </c>
      <c r="B103" s="42">
        <v>0</v>
      </c>
      <c r="C103" s="28">
        <f>+C92</f>
        <v>1574552.2699999998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1574552.2699999998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1848168.39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1848168.39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982930.0199999999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982930.0199999999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179491.93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179491.93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228174.25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228174.25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378542.98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378542.98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648816.41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648816.41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566957.22</v>
      </c>
      <c r="H110" s="42">
        <v>0</v>
      </c>
      <c r="I110" s="42">
        <v>0</v>
      </c>
      <c r="J110" s="42">
        <v>0</v>
      </c>
      <c r="K110" s="43">
        <f t="shared" si="21"/>
        <v>566957.22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46938.46</v>
      </c>
      <c r="H111" s="42">
        <v>0</v>
      </c>
      <c r="I111" s="42">
        <v>0</v>
      </c>
      <c r="J111" s="42">
        <v>0</v>
      </c>
      <c r="K111" s="43">
        <f t="shared" si="21"/>
        <v>46938.46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319568.15999999997</v>
      </c>
      <c r="H112" s="42">
        <v>0</v>
      </c>
      <c r="I112" s="42">
        <v>0</v>
      </c>
      <c r="J112" s="42">
        <v>0</v>
      </c>
      <c r="K112" s="43">
        <f t="shared" si="21"/>
        <v>319568.15999999997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284164.51</v>
      </c>
      <c r="H113" s="42">
        <v>0</v>
      </c>
      <c r="I113" s="42">
        <v>0</v>
      </c>
      <c r="J113" s="42">
        <v>0</v>
      </c>
      <c r="K113" s="43">
        <f t="shared" si="21"/>
        <v>284164.51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764431.04</v>
      </c>
      <c r="H114" s="42">
        <v>0</v>
      </c>
      <c r="I114" s="42">
        <v>0</v>
      </c>
      <c r="J114" s="42">
        <v>0</v>
      </c>
      <c r="K114" s="43">
        <f t="shared" si="21"/>
        <v>764431.04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363612.89</v>
      </c>
      <c r="I115" s="42">
        <v>0</v>
      </c>
      <c r="J115" s="42">
        <v>0</v>
      </c>
      <c r="K115" s="43">
        <f t="shared" si="21"/>
        <v>363612.89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637022.93999999994</v>
      </c>
      <c r="I116" s="42">
        <v>0</v>
      </c>
      <c r="J116" s="42">
        <v>0</v>
      </c>
      <c r="K116" s="43">
        <f t="shared" si="21"/>
        <v>637022.93999999994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384262.36</v>
      </c>
      <c r="J117" s="42">
        <v>0</v>
      </c>
      <c r="K117" s="43">
        <f t="shared" si="21"/>
        <v>384262.36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573795.98</v>
      </c>
      <c r="K118" s="46">
        <f t="shared" si="21"/>
        <v>573795.98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2014-01-27T11:02:05Z</dcterms:modified>
</cp:coreProperties>
</file>