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77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C64"/>
  <c r="D64"/>
  <c r="E64"/>
  <c r="F64"/>
  <c r="G64"/>
  <c r="H64"/>
  <c r="I64"/>
  <c r="J64"/>
  <c r="K65"/>
  <c r="K66"/>
  <c r="K67"/>
  <c r="K70"/>
  <c r="K72"/>
  <c r="K73"/>
  <c r="K74"/>
  <c r="K75"/>
  <c r="K76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H56"/>
  <c r="F56"/>
  <c r="D56"/>
  <c r="I56"/>
  <c r="G56"/>
  <c r="E56"/>
  <c r="C56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K57"/>
  <c r="B44"/>
  <c r="K45"/>
  <c r="J93"/>
  <c r="J92" s="1"/>
  <c r="J119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<sst xmlns="http://schemas.openxmlformats.org/spreadsheetml/2006/main" count="123" uniqueCount="123">
  <si>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</si>
  <si>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</si>
  <si>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</si>
  <si>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</si>
  <si>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</si>
  <si>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</si>
  <si>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</si>
  <si>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</si>
  <si>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</si>
  <si>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</si>
  <si>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</si>
  <si>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</si>
  <si>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</si>
  <si>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</si>
  <si>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</si>
  <si>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</si>
  <si>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</si>
  <si>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</si>
  <si>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</si>
  <si>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</si>
  <si>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</si>
  <si>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</si>
  <si>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</si>
  <si>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</si>
  <si>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</si>
  <si>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</si>
  <si>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</si>
  <si>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</si>
  <si>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</si>
  <si>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</si>
  <si>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</si>
  <si>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</si>
  <si>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</si>
  <si>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</si>
  <si>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</si>
  <si>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</si>
  <si>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</si>
  <si>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</si>
  <si>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</si>
  <si>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</si>
  <si>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</si>
  <si>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</si>
  <si>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</si>
  <si>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</si>
  <si>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</si>
  <si>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</si>
  <si>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</si>
  <si>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</si>
  <si>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</si>
  <si>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</si>
  <si>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</si>
  <si>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</si>
  <si>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</si>
  <si>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</si>
  <si>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</si>
  <si>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</si>
  <si>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</si>
  <si>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</si>
  <si>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</si>
  <si>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</si>
  <si>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</si>
  <si>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</si>
  <si>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</si>
  <si>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</si>
  <si>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</si>
  <si>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</si>
  <si>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</si>
  <si>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</si>
  <si>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</si>
  <si>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</si>
  <si>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</si>
  <si>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</si>
  <si>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</si>
  <si>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</si>
  <si>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</si>
  <si>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</si>
  <si>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</si>
  <si>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</si>
  <si>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</si>
  <si>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</si>
  <si>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</si>
  <si>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</si>
  <si>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</si>
  <si>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</si>
  <si>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</si>
  <si>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</si>
  <si>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</si>
  <si>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</si>
  <si>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</si>
  <si>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</si>
  <si>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</si>
  <si>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</si>
  <si>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</si>
  <si>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</si>
  <si>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</si>
  <si>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</si>
  <si>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</si>
  <si>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</si>
  <si>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</si>
  <si>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</si>
  <si>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</si>
  <si>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</si>
  <si>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</si>
  <si>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</si>
  <si>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</si>
  <si>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</si>
  <si>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</si>
  <si>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</si>
  <si>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</si>
  <si>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</si>
  <si>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</si>
  <si>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</si>
  <si>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</si>
  <si>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</si>
  <si>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</si>
  <si>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</si>
  <si>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</si>
  <si>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</si>
  <si>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</si>
  <si>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</si>
  <si>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</si>
  <si>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</si>
  <si>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19/01/14 - VENCIMENTO 24/01/14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</si>
</sst>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183027</v>
      </c>
      <c r="C7" s="9">
        <f t="shared" si="0"/>
        <v>232952</v>
      </c>
      <c r="D7" s="9">
        <f t="shared" si="0"/>
        <v>243825</v>
      </c>
      <c r="E7" s="9">
        <f t="shared" si="0"/>
        <v>142824</v>
      </c>
      <c r="F7" s="9">
        <f t="shared" si="0"/>
        <v>258120</v>
      </c>
      <c r="G7" s="9">
        <f t="shared" si="0"/>
        <v>382334</v>
      </c>
      <c r="H7" s="9">
        <f t="shared" si="0"/>
        <v>135904</v>
      </c>
      <c r="I7" s="9">
        <f t="shared" si="0"/>
        <v>25808</v>
      </c>
      <c r="J7" s="9">
        <f t="shared" si="0"/>
        <v>93206</v>
      </c>
      <c r="K7" s="9">
        <f t="shared" si="0"/>
        <v>1698000</v>
      </c>
      <c r="L7" s="55"/>
    </row>
    <row r="8" spans="1:13" ht="17.25" customHeight="1">
      <c r="A8" s="10" t="s">
        <v>31</v>
      </c>
      <c r="B8" s="11">
        <f>B9+B12</f>
        <v>105217</v>
      </c>
      <c r="C8" s="11">
        <f t="shared" ref="C8:J8" si="1">C9+C12</f>
        <v>137589</v>
      </c>
      <c r="D8" s="11">
        <f t="shared" si="1"/>
        <v>136249</v>
      </c>
      <c r="E8" s="11">
        <f t="shared" si="1"/>
        <v>83218</v>
      </c>
      <c r="F8" s="11">
        <f t="shared" si="1"/>
        <v>135694</v>
      </c>
      <c r="G8" s="11">
        <f t="shared" si="1"/>
        <v>199396</v>
      </c>
      <c r="H8" s="11">
        <f t="shared" si="1"/>
        <v>81769</v>
      </c>
      <c r="I8" s="11">
        <f t="shared" si="1"/>
        <v>13642</v>
      </c>
      <c r="J8" s="11">
        <f t="shared" si="1"/>
        <v>51771</v>
      </c>
      <c r="K8" s="11">
        <f>SUM(B8:J8)</f>
        <v>944545</v>
      </c>
    </row>
    <row r="9" spans="1:13" ht="17.25" customHeight="1">
      <c r="A9" s="15" t="s">
        <v>17</v>
      </c>
      <c r="B9" s="13">
        <f>+B10+B11</f>
        <v>25217</v>
      </c>
      <c r="C9" s="13">
        <f t="shared" ref="C9:J9" si="2">+C10+C11</f>
        <v>33799</v>
      </c>
      <c r="D9" s="13">
        <f t="shared" si="2"/>
        <v>32814</v>
      </c>
      <c r="E9" s="13">
        <f t="shared" si="2"/>
        <v>19299</v>
      </c>
      <c r="F9" s="13">
        <f t="shared" si="2"/>
        <v>26933</v>
      </c>
      <c r="G9" s="13">
        <f t="shared" si="2"/>
        <v>30368</v>
      </c>
      <c r="H9" s="13">
        <f t="shared" si="2"/>
        <v>19941</v>
      </c>
      <c r="I9" s="13">
        <f t="shared" si="2"/>
        <v>3889</v>
      </c>
      <c r="J9" s="13">
        <f t="shared" si="2"/>
        <v>11098</v>
      </c>
      <c r="K9" s="11">
        <f>SUM(B9:J9)</f>
        <v>203358</v>
      </c>
    </row>
    <row r="10" spans="1:13" ht="17.25" customHeight="1">
      <c r="A10" s="31" t="s">
        <v>18</v>
      </c>
      <c r="B10" s="13">
        <v>25217</v>
      </c>
      <c r="C10" s="13">
        <v>33799</v>
      </c>
      <c r="D10" s="13">
        <v>32814</v>
      </c>
      <c r="E10" s="13">
        <v>19299</v>
      </c>
      <c r="F10" s="13">
        <v>26933</v>
      </c>
      <c r="G10" s="13">
        <v>30368</v>
      </c>
      <c r="H10" s="13">
        <v>19941</v>
      </c>
      <c r="I10" s="13">
        <v>3889</v>
      </c>
      <c r="J10" s="13">
        <v>11098</v>
      </c>
      <c r="K10" s="11">
        <f>SUM(B10:J10)</f>
        <v>203358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80000</v>
      </c>
      <c r="C12" s="17">
        <f t="shared" si="3"/>
        <v>103790</v>
      </c>
      <c r="D12" s="17">
        <f t="shared" si="3"/>
        <v>103435</v>
      </c>
      <c r="E12" s="17">
        <f t="shared" si="3"/>
        <v>63919</v>
      </c>
      <c r="F12" s="17">
        <f t="shared" si="3"/>
        <v>108761</v>
      </c>
      <c r="G12" s="17">
        <f t="shared" si="3"/>
        <v>169028</v>
      </c>
      <c r="H12" s="17">
        <f t="shared" si="3"/>
        <v>61828</v>
      </c>
      <c r="I12" s="17">
        <f t="shared" si="3"/>
        <v>9753</v>
      </c>
      <c r="J12" s="17">
        <f t="shared" si="3"/>
        <v>40673</v>
      </c>
      <c r="K12" s="11">
        <f t="shared" ref="K12:K23" si="4">SUM(B12:J12)</f>
        <v>741187</v>
      </c>
    </row>
    <row r="13" spans="1:13" ht="17.25" customHeight="1">
      <c r="A13" s="14" t="s">
        <v>20</v>
      </c>
      <c r="B13" s="13">
        <v>38909</v>
      </c>
      <c r="C13" s="13">
        <v>55191</v>
      </c>
      <c r="D13" s="13">
        <v>55397</v>
      </c>
      <c r="E13" s="13">
        <v>34616</v>
      </c>
      <c r="F13" s="13">
        <v>54543</v>
      </c>
      <c r="G13" s="13">
        <v>79722</v>
      </c>
      <c r="H13" s="13">
        <v>28478</v>
      </c>
      <c r="I13" s="13">
        <v>5685</v>
      </c>
      <c r="J13" s="13">
        <v>22149</v>
      </c>
      <c r="K13" s="11">
        <f t="shared" si="4"/>
        <v>374690</v>
      </c>
      <c r="L13" s="55"/>
      <c r="M13" s="56"/>
    </row>
    <row r="14" spans="1:13" ht="17.25" customHeight="1">
      <c r="A14" s="14" t="s">
        <v>21</v>
      </c>
      <c r="B14" s="13">
        <v>38998</v>
      </c>
      <c r="C14" s="13">
        <v>45874</v>
      </c>
      <c r="D14" s="13">
        <v>45978</v>
      </c>
      <c r="E14" s="13">
        <v>27680</v>
      </c>
      <c r="F14" s="13">
        <v>51614</v>
      </c>
      <c r="G14" s="13">
        <v>86204</v>
      </c>
      <c r="H14" s="13">
        <v>31751</v>
      </c>
      <c r="I14" s="13">
        <v>3774</v>
      </c>
      <c r="J14" s="13">
        <v>17679</v>
      </c>
      <c r="K14" s="11">
        <f t="shared" si="4"/>
        <v>349552</v>
      </c>
      <c r="L14" s="55"/>
    </row>
    <row r="15" spans="1:13" ht="17.25" customHeight="1">
      <c r="A15" s="14" t="s">
        <v>22</v>
      </c>
      <c r="B15" s="13">
        <v>2093</v>
      </c>
      <c r="C15" s="13">
        <v>2725</v>
      </c>
      <c r="D15" s="13">
        <v>2060</v>
      </c>
      <c r="E15" s="13">
        <v>1623</v>
      </c>
      <c r="F15" s="13">
        <v>2604</v>
      </c>
      <c r="G15" s="13">
        <v>3102</v>
      </c>
      <c r="H15" s="13">
        <v>1599</v>
      </c>
      <c r="I15" s="13">
        <v>294</v>
      </c>
      <c r="J15" s="13">
        <v>845</v>
      </c>
      <c r="K15" s="11">
        <f t="shared" si="4"/>
        <v>16945</v>
      </c>
    </row>
    <row r="16" spans="1:13" ht="17.25" customHeight="1">
      <c r="A16" s="16" t="s">
        <v>23</v>
      </c>
      <c r="B16" s="11">
        <f>+B17+B18+B19</f>
        <v>61933</v>
      </c>
      <c r="C16" s="11">
        <f t="shared" ref="C16:J16" si="5">+C17+C18+C19</f>
        <v>71836</v>
      </c>
      <c r="D16" s="11">
        <f t="shared" si="5"/>
        <v>79082</v>
      </c>
      <c r="E16" s="11">
        <f t="shared" si="5"/>
        <v>44241</v>
      </c>
      <c r="F16" s="11">
        <f t="shared" si="5"/>
        <v>100736</v>
      </c>
      <c r="G16" s="11">
        <f t="shared" si="5"/>
        <v>160854</v>
      </c>
      <c r="H16" s="11">
        <f t="shared" si="5"/>
        <v>44184</v>
      </c>
      <c r="I16" s="11">
        <f t="shared" si="5"/>
        <v>8189</v>
      </c>
      <c r="J16" s="11">
        <f t="shared" si="5"/>
        <v>28283</v>
      </c>
      <c r="K16" s="11">
        <f t="shared" si="4"/>
        <v>599338</v>
      </c>
    </row>
    <row r="17" spans="1:12" ht="17.25" customHeight="1">
      <c r="A17" s="12" t="s">
        <v>24</v>
      </c>
      <c r="B17" s="13">
        <v>37257</v>
      </c>
      <c r="C17" s="13">
        <v>47117</v>
      </c>
      <c r="D17" s="13">
        <v>51018</v>
      </c>
      <c r="E17" s="13">
        <v>29081</v>
      </c>
      <c r="F17" s="13">
        <v>60200</v>
      </c>
      <c r="G17" s="13">
        <v>87977</v>
      </c>
      <c r="H17" s="13">
        <v>26485</v>
      </c>
      <c r="I17" s="13">
        <v>5834</v>
      </c>
      <c r="J17" s="13">
        <v>17757</v>
      </c>
      <c r="K17" s="11">
        <f t="shared" si="4"/>
        <v>362726</v>
      </c>
      <c r="L17" s="55"/>
    </row>
    <row r="18" spans="1:12" ht="17.25" customHeight="1">
      <c r="A18" s="12" t="s">
        <v>25</v>
      </c>
      <c r="B18" s="13">
        <v>23491</v>
      </c>
      <c r="C18" s="13">
        <v>23382</v>
      </c>
      <c r="D18" s="13">
        <v>26929</v>
      </c>
      <c r="E18" s="13">
        <v>14405</v>
      </c>
      <c r="F18" s="13">
        <v>38826</v>
      </c>
      <c r="G18" s="13">
        <v>70613</v>
      </c>
      <c r="H18" s="13">
        <v>16923</v>
      </c>
      <c r="I18" s="13">
        <v>2207</v>
      </c>
      <c r="J18" s="13">
        <v>10133</v>
      </c>
      <c r="K18" s="11">
        <f t="shared" si="4"/>
        <v>226909</v>
      </c>
      <c r="L18" s="55"/>
    </row>
    <row r="19" spans="1:12" ht="17.25" customHeight="1">
      <c r="A19" s="12" t="s">
        <v>26</v>
      </c>
      <c r="B19" s="13">
        <v>1185</v>
      </c>
      <c r="C19" s="13">
        <v>1337</v>
      </c>
      <c r="D19" s="13">
        <v>1135</v>
      </c>
      <c r="E19" s="13">
        <v>755</v>
      </c>
      <c r="F19" s="13">
        <v>1710</v>
      </c>
      <c r="G19" s="13">
        <v>2264</v>
      </c>
      <c r="H19" s="13">
        <v>776</v>
      </c>
      <c r="I19" s="13">
        <v>148</v>
      </c>
      <c r="J19" s="13">
        <v>393</v>
      </c>
      <c r="K19" s="11">
        <f t="shared" si="4"/>
        <v>9703</v>
      </c>
    </row>
    <row r="20" spans="1:12" ht="17.25" customHeight="1">
      <c r="A20" s="16" t="s">
        <v>27</v>
      </c>
      <c r="B20" s="13">
        <v>15877</v>
      </c>
      <c r="C20" s="13">
        <v>23527</v>
      </c>
      <c r="D20" s="13">
        <v>28494</v>
      </c>
      <c r="E20" s="13">
        <v>15365</v>
      </c>
      <c r="F20" s="13">
        <v>21690</v>
      </c>
      <c r="G20" s="13">
        <v>22084</v>
      </c>
      <c r="H20" s="13">
        <v>8697</v>
      </c>
      <c r="I20" s="13">
        <v>3977</v>
      </c>
      <c r="J20" s="13">
        <v>13152</v>
      </c>
      <c r="K20" s="11">
        <f t="shared" si="4"/>
        <v>152863</v>
      </c>
    </row>
    <row r="21" spans="1:12" ht="17.25" customHeight="1">
      <c r="A21" s="12" t="s">
        <v>28</v>
      </c>
      <c r="B21" s="13">
        <v>10161</v>
      </c>
      <c r="C21" s="13">
        <v>15057</v>
      </c>
      <c r="D21" s="13">
        <v>18236</v>
      </c>
      <c r="E21" s="13">
        <v>9834</v>
      </c>
      <c r="F21" s="13">
        <v>13882</v>
      </c>
      <c r="G21" s="13">
        <v>14134</v>
      </c>
      <c r="H21" s="13">
        <v>5566</v>
      </c>
      <c r="I21" s="13">
        <v>2545</v>
      </c>
      <c r="J21" s="13">
        <v>8417</v>
      </c>
      <c r="K21" s="11">
        <f t="shared" si="4"/>
        <v>97832</v>
      </c>
      <c r="L21" s="55"/>
    </row>
    <row r="22" spans="1:12" ht="17.25" customHeight="1">
      <c r="A22" s="12" t="s">
        <v>29</v>
      </c>
      <c r="B22" s="13">
        <v>5716</v>
      </c>
      <c r="C22" s="13">
        <v>8470</v>
      </c>
      <c r="D22" s="13">
        <v>10258</v>
      </c>
      <c r="E22" s="13">
        <v>5531</v>
      </c>
      <c r="F22" s="13">
        <v>7808</v>
      </c>
      <c r="G22" s="13">
        <v>7950</v>
      </c>
      <c r="H22" s="13">
        <v>3131</v>
      </c>
      <c r="I22" s="13">
        <v>1432</v>
      </c>
      <c r="J22" s="13">
        <v>4735</v>
      </c>
      <c r="K22" s="11">
        <f t="shared" si="4"/>
        <v>55031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1254</v>
      </c>
      <c r="I23" s="11">
        <v>0</v>
      </c>
      <c r="J23" s="11">
        <v>0</v>
      </c>
      <c r="K23" s="11">
        <f t="shared" si="4"/>
        <v>1254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23163.58</v>
      </c>
      <c r="I31" s="20">
        <v>0</v>
      </c>
      <c r="J31" s="20">
        <v>0</v>
      </c>
      <c r="K31" s="24">
        <f>SUM(B31:J31)</f>
        <v>23163.58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430655.23</v>
      </c>
      <c r="C43" s="23">
        <f t="shared" ref="C43:H43" si="8">+C44+C52</f>
        <v>623405.81000000006</v>
      </c>
      <c r="D43" s="23">
        <f t="shared" si="8"/>
        <v>737778.78999999992</v>
      </c>
      <c r="E43" s="23">
        <f t="shared" si="8"/>
        <v>373105.14</v>
      </c>
      <c r="F43" s="23">
        <f t="shared" si="8"/>
        <v>640060.28999999992</v>
      </c>
      <c r="G43" s="23">
        <f t="shared" si="8"/>
        <v>816866.24</v>
      </c>
      <c r="H43" s="23">
        <f t="shared" si="8"/>
        <v>361403.83</v>
      </c>
      <c r="I43" s="23">
        <f>+I44+I52</f>
        <v>108793.62</v>
      </c>
      <c r="J43" s="23">
        <f>+J44+J52</f>
        <v>244567.28999999998</v>
      </c>
      <c r="K43" s="23">
        <f>SUM(B43:J43)</f>
        <v>4336636.24</v>
      </c>
    </row>
    <row r="44" spans="1:11" ht="17.25" customHeight="1">
      <c r="A44" s="16" t="s">
        <v>49</v>
      </c>
      <c r="B44" s="24">
        <f>SUM(B45:B51)</f>
        <v>415636.01</v>
      </c>
      <c r="C44" s="24">
        <f t="shared" ref="C44:H44" si="9">SUM(C45:C51)</f>
        <v>603379.30000000005</v>
      </c>
      <c r="D44" s="24">
        <f t="shared" si="9"/>
        <v>717479.45</v>
      </c>
      <c r="E44" s="24">
        <f t="shared" si="9"/>
        <v>354203.52</v>
      </c>
      <c r="F44" s="24">
        <f t="shared" si="9"/>
        <v>621449.71</v>
      </c>
      <c r="G44" s="24">
        <f t="shared" si="9"/>
        <v>791851.95</v>
      </c>
      <c r="H44" s="24">
        <f t="shared" si="9"/>
        <v>345908.4</v>
      </c>
      <c r="I44" s="24">
        <f>SUM(I45:I51)</f>
        <v>108793.62</v>
      </c>
      <c r="J44" s="24">
        <f>SUM(J45:J51)</f>
        <v>232968.4</v>
      </c>
      <c r="K44" s="24">
        <f t="shared" ref="K44:K52" si="10">SUM(B44:J44)</f>
        <v>4191670.3600000003</v>
      </c>
    </row>
    <row r="45" spans="1:11" ht="17.25" customHeight="1">
      <c r="A45" s="36" t="s">
        <v>50</v>
      </c>
      <c r="B45" s="24">
        <f t="shared" ref="B45:H45" si="11">ROUND(B26*B7,2)</f>
        <v>415636.01</v>
      </c>
      <c r="C45" s="24">
        <f t="shared" si="11"/>
        <v>602041.15</v>
      </c>
      <c r="D45" s="24">
        <f t="shared" si="11"/>
        <v>717479.45</v>
      </c>
      <c r="E45" s="24">
        <f t="shared" si="11"/>
        <v>354203.52</v>
      </c>
      <c r="F45" s="24">
        <f t="shared" si="11"/>
        <v>621449.71</v>
      </c>
      <c r="G45" s="24">
        <f t="shared" si="11"/>
        <v>791851.95</v>
      </c>
      <c r="H45" s="24">
        <f t="shared" si="11"/>
        <v>322744.82</v>
      </c>
      <c r="I45" s="24">
        <f>ROUND(I26*I7,2)</f>
        <v>108793.62</v>
      </c>
      <c r="J45" s="24">
        <f>ROUND(J26*J7,2)</f>
        <v>232968.4</v>
      </c>
      <c r="K45" s="24">
        <f t="shared" si="10"/>
        <v>4167168.63</v>
      </c>
    </row>
    <row r="46" spans="1:11" ht="17.25" customHeight="1">
      <c r="A46" s="36" t="s">
        <v>51</v>
      </c>
      <c r="B46" s="20">
        <v>0</v>
      </c>
      <c r="C46" s="24">
        <f>ROUND(C27*C7,2)</f>
        <v>1338.15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1338.15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23163.58</v>
      </c>
      <c r="I49" s="33">
        <f>+I31</f>
        <v>0</v>
      </c>
      <c r="J49" s="33">
        <f>+J31</f>
        <v>0</v>
      </c>
      <c r="K49" s="24">
        <f t="shared" si="10"/>
        <v>23163.58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-75651</v>
      </c>
      <c r="C56" s="37">
        <f t="shared" si="12"/>
        <v>-101599.91</v>
      </c>
      <c r="D56" s="37">
        <f t="shared" si="12"/>
        <v>-99533.36</v>
      </c>
      <c r="E56" s="37">
        <f t="shared" si="12"/>
        <v>-62477.07</v>
      </c>
      <c r="F56" s="37">
        <f t="shared" si="12"/>
        <v>-81179.649999999994</v>
      </c>
      <c r="G56" s="37">
        <f t="shared" si="12"/>
        <v>-91127.61</v>
      </c>
      <c r="H56" s="37">
        <f t="shared" si="12"/>
        <v>-59823</v>
      </c>
      <c r="I56" s="37">
        <f t="shared" si="12"/>
        <v>-90827.63</v>
      </c>
      <c r="J56" s="37">
        <f t="shared" si="12"/>
        <v>-189671.75</v>
      </c>
      <c r="K56" s="37">
        <f>SUM(B56:J56)</f>
        <v>-851890.98</v>
      </c>
    </row>
    <row r="57" spans="1:11" ht="18.75" customHeight="1">
      <c r="A57" s="16" t="s">
        <v>84</v>
      </c>
      <c r="B57" s="37">
        <f t="shared" ref="B57:J57" si="13">B58+B59+B60+B61+B62+B63</f>
        <v>-75651</v>
      </c>
      <c r="C57" s="37">
        <f t="shared" si="13"/>
        <v>-101397</v>
      </c>
      <c r="D57" s="37">
        <f t="shared" si="13"/>
        <v>-98442</v>
      </c>
      <c r="E57" s="37">
        <f t="shared" si="13"/>
        <v>-57897</v>
      </c>
      <c r="F57" s="37">
        <f t="shared" si="13"/>
        <v>-80799</v>
      </c>
      <c r="G57" s="37">
        <f t="shared" si="13"/>
        <v>-91104</v>
      </c>
      <c r="H57" s="37">
        <f t="shared" si="13"/>
        <v>-59823</v>
      </c>
      <c r="I57" s="37">
        <f t="shared" si="13"/>
        <v>-11667</v>
      </c>
      <c r="J57" s="37">
        <f t="shared" si="13"/>
        <v>-33294</v>
      </c>
      <c r="K57" s="37">
        <f t="shared" ref="K57:K88" si="14">SUM(B57:J57)</f>
        <v>-610074</v>
      </c>
    </row>
    <row r="58" spans="1:11" ht="18.75" customHeight="1">
      <c r="A58" s="12" t="s">
        <v>85</v>
      </c>
      <c r="B58" s="37">
        <f>-ROUND(B9*$D$3,2)</f>
        <v>-75651</v>
      </c>
      <c r="C58" s="37">
        <f t="shared" ref="C58:J58" si="15">-ROUND(C9*$D$3,2)</f>
        <v>-101397</v>
      </c>
      <c r="D58" s="37">
        <f t="shared" si="15"/>
        <v>-98442</v>
      </c>
      <c r="E58" s="37">
        <f t="shared" si="15"/>
        <v>-57897</v>
      </c>
      <c r="F58" s="37">
        <f t="shared" si="15"/>
        <v>-80799</v>
      </c>
      <c r="G58" s="37">
        <f t="shared" si="15"/>
        <v>-91104</v>
      </c>
      <c r="H58" s="37">
        <f t="shared" si="15"/>
        <v>-59823</v>
      </c>
      <c r="I58" s="37">
        <f t="shared" si="15"/>
        <v>-11667</v>
      </c>
      <c r="J58" s="37">
        <f t="shared" si="15"/>
        <v>-33294</v>
      </c>
      <c r="K58" s="37">
        <f t="shared" si="14"/>
        <v>-610074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37">
        <f t="shared" ref="B64:J64" si="16">SUM(C65:C88)</f>
        <v>-202.91</v>
      </c>
      <c r="D64" s="37">
        <f t="shared" si="16"/>
        <v>-1091.3599999999999</v>
      </c>
      <c r="E64" s="37">
        <f t="shared" si="16"/>
        <v>-4580.07</v>
      </c>
      <c r="F64" s="37">
        <f t="shared" si="16"/>
        <v>-380.65</v>
      </c>
      <c r="G64" s="37">
        <f t="shared" si="16"/>
        <v>-23.61</v>
      </c>
      <c r="H64" s="37">
        <f t="shared" si="16"/>
        <v>0</v>
      </c>
      <c r="I64" s="37">
        <f t="shared" si="16"/>
        <v>-79160.63</v>
      </c>
      <c r="J64" s="37">
        <f t="shared" si="16"/>
        <v>-156377.75</v>
      </c>
      <c r="K64" s="37">
        <f t="shared" si="14"/>
        <v>-241816.98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-76000</v>
      </c>
      <c r="J77" s="37">
        <v>-152000</v>
      </c>
      <c r="K77" s="37">
        <f t="shared" si="14"/>
        <v>-228000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-3096.77</v>
      </c>
      <c r="F88" s="20">
        <v>0</v>
      </c>
      <c r="G88" s="20">
        <v>0</v>
      </c>
      <c r="H88" s="20">
        <v>0</v>
      </c>
      <c r="I88" s="50">
        <v>-1370.8</v>
      </c>
      <c r="J88" s="50">
        <v>-4377.75</v>
      </c>
      <c r="K88" s="50">
        <f t="shared" si="14"/>
        <v>-8845.32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355004.23</v>
      </c>
      <c r="C92" s="25">
        <f t="shared" si="18"/>
        <v>521805.90000000008</v>
      </c>
      <c r="D92" s="25">
        <f t="shared" si="18"/>
        <v>638245.42999999993</v>
      </c>
      <c r="E92" s="25">
        <f t="shared" si="18"/>
        <v>310628.07</v>
      </c>
      <c r="F92" s="25">
        <f t="shared" si="18"/>
        <v>558880.6399999999</v>
      </c>
      <c r="G92" s="25">
        <f t="shared" si="18"/>
        <v>725738.63</v>
      </c>
      <c r="H92" s="25">
        <f t="shared" si="18"/>
        <v>301580.83</v>
      </c>
      <c r="I92" s="25">
        <f>+I93+I94</f>
        <v>17965.989999999991</v>
      </c>
      <c r="J92" s="25">
        <f>+J93+J94</f>
        <v>54895.539999999994</v>
      </c>
      <c r="K92" s="50">
        <f t="shared" si="17"/>
        <v>3484745.26</v>
      </c>
      <c r="L92" s="57"/>
    </row>
    <row r="93" spans="1:12" ht="18.75" customHeight="1">
      <c r="A93" s="16" t="s">
        <v>92</v>
      </c>
      <c r="B93" s="25">
        <f t="shared" ref="B93:J93" si="19">+B44+B57+B64+B89</f>
        <v>339985.01</v>
      </c>
      <c r="C93" s="25">
        <f t="shared" si="19"/>
        <v>501779.39000000007</v>
      </c>
      <c r="D93" s="25">
        <f t="shared" si="19"/>
        <v>617946.09</v>
      </c>
      <c r="E93" s="25">
        <f t="shared" si="19"/>
        <v>291726.45</v>
      </c>
      <c r="F93" s="25">
        <f t="shared" si="19"/>
        <v>540270.05999999994</v>
      </c>
      <c r="G93" s="25">
        <f t="shared" si="19"/>
        <v>700724.34</v>
      </c>
      <c r="H93" s="25">
        <f t="shared" si="19"/>
        <v>286085.40000000002</v>
      </c>
      <c r="I93" s="25">
        <f t="shared" si="19"/>
        <v>17965.989999999991</v>
      </c>
      <c r="J93" s="25">
        <f t="shared" si="19"/>
        <v>43296.649999999994</v>
      </c>
      <c r="K93" s="50">
        <f t="shared" si="17"/>
        <v>3339779.3799999994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3484745.25</v>
      </c>
    </row>
    <row r="101" spans="1:11" ht="18.75" customHeight="1">
      <c r="A101" s="27" t="s">
        <v>80</v>
      </c>
      <c r="B101" s="28">
        <v>42329.61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42329.61</v>
      </c>
    </row>
    <row r="102" spans="1:11" ht="18.75" customHeight="1">
      <c r="A102" s="27" t="s">
        <v>81</v>
      </c>
      <c r="B102" s="28">
        <v>312674.62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312674.62</v>
      </c>
    </row>
    <row r="103" spans="1:11" ht="18.75" customHeight="1">
      <c r="A103" s="27" t="s">
        <v>82</v>
      </c>
      <c r="B103" s="42">
        <v>0</v>
      </c>
      <c r="C103" s="28">
        <f>+C92</f>
        <v>521805.90000000008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521805.90000000008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638245.42999999993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638245.42999999993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310628.07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310628.07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66860.679999999993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66860.679999999993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97956.89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97956.89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140500.5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140500.5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253562.57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253562.57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204672.83</v>
      </c>
      <c r="H110" s="42">
        <v>0</v>
      </c>
      <c r="I110" s="42">
        <v>0</v>
      </c>
      <c r="J110" s="42">
        <v>0</v>
      </c>
      <c r="K110" s="43">
        <f t="shared" si="21"/>
        <v>204672.83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21809.55</v>
      </c>
      <c r="H111" s="42">
        <v>0</v>
      </c>
      <c r="I111" s="42">
        <v>0</v>
      </c>
      <c r="J111" s="42">
        <v>0</v>
      </c>
      <c r="K111" s="43">
        <f t="shared" si="21"/>
        <v>21809.55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125653.36</v>
      </c>
      <c r="H112" s="42">
        <v>0</v>
      </c>
      <c r="I112" s="42">
        <v>0</v>
      </c>
      <c r="J112" s="42">
        <v>0</v>
      </c>
      <c r="K112" s="43">
        <f t="shared" si="21"/>
        <v>125653.36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102133.13</v>
      </c>
      <c r="H113" s="42">
        <v>0</v>
      </c>
      <c r="I113" s="42">
        <v>0</v>
      </c>
      <c r="J113" s="42">
        <v>0</v>
      </c>
      <c r="K113" s="43">
        <f t="shared" si="21"/>
        <v>102133.13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271469.75</v>
      </c>
      <c r="H114" s="42">
        <v>0</v>
      </c>
      <c r="I114" s="42">
        <v>0</v>
      </c>
      <c r="J114" s="42">
        <v>0</v>
      </c>
      <c r="K114" s="43">
        <f t="shared" si="21"/>
        <v>271469.75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105008.39</v>
      </c>
      <c r="I115" s="42">
        <v>0</v>
      </c>
      <c r="J115" s="42">
        <v>0</v>
      </c>
      <c r="K115" s="43">
        <f t="shared" si="21"/>
        <v>105008.39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196572.44</v>
      </c>
      <c r="I116" s="42">
        <v>0</v>
      </c>
      <c r="J116" s="42">
        <v>0</v>
      </c>
      <c r="K116" s="43">
        <f t="shared" si="21"/>
        <v>196572.44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17965.990000000002</v>
      </c>
      <c r="J117" s="42">
        <v>0</v>
      </c>
      <c r="K117" s="43">
        <f t="shared" si="21"/>
        <v>17965.990000000002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54895.54</v>
      </c>
      <c r="K118" s="46">
        <f t="shared" si="21"/>
        <v>54895.54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2014-01-24T11:34:56Z</dcterms:modified>
</cp:coreProperties>
</file>