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9" i="8"/>
  <c r="K77"/>
  <c r="B9"/>
  <c r="B8" s="1"/>
  <c r="C9"/>
  <c r="C8" s="1"/>
  <c r="C7" s="1"/>
  <c r="D9"/>
  <c r="K9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10"/>
  <c r="K11"/>
  <c r="B12"/>
  <c r="K12" s="1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E56" s="1"/>
  <c r="F58"/>
  <c r="K58" s="1"/>
  <c r="G58"/>
  <c r="G57" s="1"/>
  <c r="G56" s="1"/>
  <c r="H58"/>
  <c r="H57" s="1"/>
  <c r="I58"/>
  <c r="I57" s="1"/>
  <c r="J58"/>
  <c r="J57" s="1"/>
  <c r="K59"/>
  <c r="K60"/>
  <c r="K6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J56" l="1"/>
  <c r="K64"/>
  <c r="I56"/>
  <c r="H56"/>
  <c r="B56"/>
  <c r="J43"/>
  <c r="J93"/>
  <c r="J92" s="1"/>
  <c r="H43"/>
  <c r="H93"/>
  <c r="H92" s="1"/>
  <c r="F43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F57"/>
  <c r="F56" s="1"/>
  <c r="D8"/>
  <c r="D7" s="1"/>
  <c r="D45" s="1"/>
  <c r="D44" s="1"/>
  <c r="D43" l="1"/>
  <c r="D93"/>
  <c r="D92" s="1"/>
  <c r="D104" s="1"/>
  <c r="K104" s="1"/>
  <c r="C44"/>
  <c r="K8"/>
  <c r="K7" s="1"/>
  <c r="K57"/>
  <c r="B44"/>
  <c r="K45"/>
  <c r="F93"/>
  <c r="F92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<sst xmlns="http://schemas.openxmlformats.org/spreadsheetml/2006/main" count="125" uniqueCount="125">
  <si>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</si>
  <si>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</si>
  <si>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</si>
  <si>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</si>
  <si>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</si>
  <si>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</si>
  <si>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</si>
  <si>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</si>
  <si>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</si>
  <si>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</si>
  <si>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</si>
  <si>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</si>
  <si>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</si>
  <si>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</si>
  <si>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</si>
  <si>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</si>
  <si>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</si>
  <si>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</si>
  <si>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</si>
  <si>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</si>
  <si>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</si>
  <si>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</si>
  <si>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</si>
  <si>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</si>
  <si>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</si>
  <si>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</si>
  <si>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</si>
  <si>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</si>
  <si>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</si>
  <si>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</si>
  <si>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</si>
  <si>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</si>
  <si>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</si>
  <si>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</si>
  <si>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</si>
  <si>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</si>
  <si>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</si>
  <si>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</si>
  <si>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</si>
  <si>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</si>
  <si>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</si>
  <si>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</si>
  <si>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</si>
  <si>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</si>
  <si>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</si>
  <si>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</si>
  <si>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</si>
  <si>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</si>
  <si>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</si>
  <si>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</si>
  <si>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</si>
  <si>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</si>
  <si>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</si>
  <si>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</si>
  <si>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</si>
  <si>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</si>
  <si>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</si>
  <si>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</si>
  <si>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</si>
  <si>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</si>
  <si>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</si>
  <si>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</si>
  <si>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</si>
  <si>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</si>
  <si>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</si>
  <si>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</si>
  <si>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</si>
  <si>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</si>
  <si>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</si>
  <si>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</si>
  <si>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</si>
  <si>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</si>
  <si>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</si>
  <si>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</si>
  <si>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</si>
  <si>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</si>
  <si>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</si>
  <si>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</si>
  <si>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</si>
  <si>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</si>
  <si>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</si>
  <si>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</si>
  <si>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</si>
  <si>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</si>
  <si>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</si>
  <si>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</si>
  <si>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</si>
  <si>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</si>
  <si>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</si>
  <si>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</si>
  <si>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</si>
  <si>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</si>
  <si>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</si>
  <si>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</si>
  <si>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</si>
  <si>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</si>
  <si>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</si>
  <si>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</si>
  <si>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</si>
  <si>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</si>
  <si>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</si>
  <si>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</si>
  <si>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</si>
  <si>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</si>
  <si>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</si>
  <si>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</si>
  <si>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</si>
  <si>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</si>
  <si>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</si>
  <si>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</si>
  <si>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</si>
  <si>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</si>
  <si>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</si>
  <si>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</si>
  <si>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</si>
  <si>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</si>
  <si>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</si>
  <si>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</si>
  <si>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</si>
  <si>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</si>
  <si>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</si>
  <si>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OPERAÇÃO 16/01/14 - VENCIMENTO 23/01/14</t>
  </si>
  <si>
    <t>6.3. Revisão de Remuneração pelo Transporte Coletivo  (1)</t>
  </si>
  <si>
    <t>Nota:</t>
  </si>
  <si>
    <t xml:space="preserve">       (1) - Revisão conforme Contrato Emergencial assinado em 10/12/13.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</si>
</sst>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499480</v>
      </c>
      <c r="C7" s="9">
        <f t="shared" si="0"/>
        <v>649953</v>
      </c>
      <c r="D7" s="9">
        <f t="shared" si="0"/>
        <v>676477</v>
      </c>
      <c r="E7" s="9">
        <f t="shared" si="0"/>
        <v>470781</v>
      </c>
      <c r="F7" s="9">
        <f t="shared" si="0"/>
        <v>672868</v>
      </c>
      <c r="G7" s="9">
        <f t="shared" si="0"/>
        <v>1078076</v>
      </c>
      <c r="H7" s="9">
        <f t="shared" si="0"/>
        <v>472575</v>
      </c>
      <c r="I7" s="9">
        <f t="shared" si="0"/>
        <v>100313</v>
      </c>
      <c r="J7" s="9">
        <f t="shared" si="0"/>
        <v>243722</v>
      </c>
      <c r="K7" s="9">
        <f t="shared" si="0"/>
        <v>4864245</v>
      </c>
      <c r="L7" s="55"/>
    </row>
    <row r="8" spans="1:13" ht="17.25" customHeight="1">
      <c r="A8" s="10" t="s">
        <v>31</v>
      </c>
      <c r="B8" s="11">
        <f>B9+B12</f>
        <v>294513</v>
      </c>
      <c r="C8" s="11">
        <f t="shared" ref="C8:J8" si="1">C9+C12</f>
        <v>391507</v>
      </c>
      <c r="D8" s="11">
        <f t="shared" si="1"/>
        <v>380506</v>
      </c>
      <c r="E8" s="11">
        <f t="shared" si="1"/>
        <v>277274</v>
      </c>
      <c r="F8" s="11">
        <f t="shared" si="1"/>
        <v>372108</v>
      </c>
      <c r="G8" s="11">
        <f t="shared" si="1"/>
        <v>577468</v>
      </c>
      <c r="H8" s="11">
        <f t="shared" si="1"/>
        <v>288559</v>
      </c>
      <c r="I8" s="11">
        <f t="shared" si="1"/>
        <v>52946</v>
      </c>
      <c r="J8" s="11">
        <f t="shared" si="1"/>
        <v>136731</v>
      </c>
      <c r="K8" s="11">
        <f>SUM(B8:J8)</f>
        <v>2771612</v>
      </c>
    </row>
    <row r="9" spans="1:13" ht="17.25" customHeight="1">
      <c r="A9" s="15" t="s">
        <v>17</v>
      </c>
      <c r="B9" s="13">
        <f>+B10+B11</f>
        <v>43730</v>
      </c>
      <c r="C9" s="13">
        <f t="shared" ref="C9:J9" si="2">+C10+C11</f>
        <v>58827</v>
      </c>
      <c r="D9" s="13">
        <f t="shared" si="2"/>
        <v>54338</v>
      </c>
      <c r="E9" s="13">
        <f t="shared" si="2"/>
        <v>39217</v>
      </c>
      <c r="F9" s="13">
        <f t="shared" si="2"/>
        <v>47588</v>
      </c>
      <c r="G9" s="13">
        <f t="shared" si="2"/>
        <v>56599</v>
      </c>
      <c r="H9" s="13">
        <f t="shared" si="2"/>
        <v>50269</v>
      </c>
      <c r="I9" s="13">
        <f t="shared" si="2"/>
        <v>9350</v>
      </c>
      <c r="J9" s="13">
        <f t="shared" si="2"/>
        <v>16932</v>
      </c>
      <c r="K9" s="11">
        <f>SUM(B9:J9)</f>
        <v>376850</v>
      </c>
    </row>
    <row r="10" spans="1:13" ht="17.25" customHeight="1">
      <c r="A10" s="31" t="s">
        <v>18</v>
      </c>
      <c r="B10" s="13">
        <v>43730</v>
      </c>
      <c r="C10" s="13">
        <v>58827</v>
      </c>
      <c r="D10" s="13">
        <v>54338</v>
      </c>
      <c r="E10" s="13">
        <v>39217</v>
      </c>
      <c r="F10" s="13">
        <v>47588</v>
      </c>
      <c r="G10" s="13">
        <v>56599</v>
      </c>
      <c r="H10" s="13">
        <v>50269</v>
      </c>
      <c r="I10" s="13">
        <v>9350</v>
      </c>
      <c r="J10" s="13">
        <v>16932</v>
      </c>
      <c r="K10" s="11">
        <f>SUM(B10:J10)</f>
        <v>376850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250783</v>
      </c>
      <c r="C12" s="17">
        <f t="shared" si="3"/>
        <v>332680</v>
      </c>
      <c r="D12" s="17">
        <f t="shared" si="3"/>
        <v>326168</v>
      </c>
      <c r="E12" s="17">
        <f t="shared" si="3"/>
        <v>238057</v>
      </c>
      <c r="F12" s="17">
        <f t="shared" si="3"/>
        <v>324520</v>
      </c>
      <c r="G12" s="17">
        <f t="shared" si="3"/>
        <v>520869</v>
      </c>
      <c r="H12" s="17">
        <f t="shared" si="3"/>
        <v>238290</v>
      </c>
      <c r="I12" s="17">
        <f t="shared" si="3"/>
        <v>43596</v>
      </c>
      <c r="J12" s="17">
        <f t="shared" si="3"/>
        <v>119799</v>
      </c>
      <c r="K12" s="11">
        <f t="shared" ref="K12:K23" si="4">SUM(B12:J12)</f>
        <v>2394762</v>
      </c>
    </row>
    <row r="13" spans="1:13" ht="17.25" customHeight="1">
      <c r="A13" s="14" t="s">
        <v>20</v>
      </c>
      <c r="B13" s="13">
        <v>122197</v>
      </c>
      <c r="C13" s="13">
        <v>176061</v>
      </c>
      <c r="D13" s="13">
        <v>178695</v>
      </c>
      <c r="E13" s="13">
        <v>124502</v>
      </c>
      <c r="F13" s="13">
        <v>169441</v>
      </c>
      <c r="G13" s="13">
        <v>260743</v>
      </c>
      <c r="H13" s="13">
        <v>117719</v>
      </c>
      <c r="I13" s="13">
        <v>25601</v>
      </c>
      <c r="J13" s="13">
        <v>65267</v>
      </c>
      <c r="K13" s="11">
        <f t="shared" si="4"/>
        <v>1240226</v>
      </c>
      <c r="L13" s="55"/>
      <c r="M13" s="56"/>
    </row>
    <row r="14" spans="1:13" ht="17.25" customHeight="1">
      <c r="A14" s="14" t="s">
        <v>21</v>
      </c>
      <c r="B14" s="13">
        <v>122383</v>
      </c>
      <c r="C14" s="13">
        <v>148175</v>
      </c>
      <c r="D14" s="13">
        <v>139719</v>
      </c>
      <c r="E14" s="13">
        <v>107885</v>
      </c>
      <c r="F14" s="13">
        <v>147280</v>
      </c>
      <c r="G14" s="13">
        <v>249528</v>
      </c>
      <c r="H14" s="13">
        <v>114102</v>
      </c>
      <c r="I14" s="13">
        <v>16792</v>
      </c>
      <c r="J14" s="13">
        <v>51902</v>
      </c>
      <c r="K14" s="11">
        <f t="shared" si="4"/>
        <v>1097766</v>
      </c>
      <c r="L14" s="55"/>
    </row>
    <row r="15" spans="1:13" ht="17.25" customHeight="1">
      <c r="A15" s="14" t="s">
        <v>22</v>
      </c>
      <c r="B15" s="13">
        <v>6203</v>
      </c>
      <c r="C15" s="13">
        <v>8444</v>
      </c>
      <c r="D15" s="13">
        <v>7754</v>
      </c>
      <c r="E15" s="13">
        <v>5670</v>
      </c>
      <c r="F15" s="13">
        <v>7799</v>
      </c>
      <c r="G15" s="13">
        <v>10598</v>
      </c>
      <c r="H15" s="13">
        <v>6469</v>
      </c>
      <c r="I15" s="13">
        <v>1203</v>
      </c>
      <c r="J15" s="13">
        <v>2630</v>
      </c>
      <c r="K15" s="11">
        <f t="shared" si="4"/>
        <v>56770</v>
      </c>
    </row>
    <row r="16" spans="1:13" ht="17.25" customHeight="1">
      <c r="A16" s="16" t="s">
        <v>23</v>
      </c>
      <c r="B16" s="11">
        <f>+B17+B18+B19</f>
        <v>171040</v>
      </c>
      <c r="C16" s="11">
        <f t="shared" ref="C16:J16" si="5">+C17+C18+C19</f>
        <v>204591</v>
      </c>
      <c r="D16" s="11">
        <f t="shared" si="5"/>
        <v>229923</v>
      </c>
      <c r="E16" s="11">
        <f t="shared" si="5"/>
        <v>153100</v>
      </c>
      <c r="F16" s="11">
        <f t="shared" si="5"/>
        <v>251574</v>
      </c>
      <c r="G16" s="11">
        <f t="shared" si="5"/>
        <v>444581</v>
      </c>
      <c r="H16" s="11">
        <f t="shared" si="5"/>
        <v>150376</v>
      </c>
      <c r="I16" s="11">
        <f t="shared" si="5"/>
        <v>35428</v>
      </c>
      <c r="J16" s="11">
        <f t="shared" si="5"/>
        <v>79388</v>
      </c>
      <c r="K16" s="11">
        <f t="shared" si="4"/>
        <v>1720001</v>
      </c>
    </row>
    <row r="17" spans="1:12" ht="17.25" customHeight="1">
      <c r="A17" s="12" t="s">
        <v>24</v>
      </c>
      <c r="B17" s="13">
        <v>93351</v>
      </c>
      <c r="C17" s="13">
        <v>123993</v>
      </c>
      <c r="D17" s="13">
        <v>141863</v>
      </c>
      <c r="E17" s="13">
        <v>91061</v>
      </c>
      <c r="F17" s="13">
        <v>147188</v>
      </c>
      <c r="G17" s="13">
        <v>244787</v>
      </c>
      <c r="H17" s="13">
        <v>88056</v>
      </c>
      <c r="I17" s="13">
        <v>22684</v>
      </c>
      <c r="J17" s="13">
        <v>47938</v>
      </c>
      <c r="K17" s="11">
        <f t="shared" si="4"/>
        <v>1000921</v>
      </c>
      <c r="L17" s="55"/>
    </row>
    <row r="18" spans="1:12" ht="17.25" customHeight="1">
      <c r="A18" s="12" t="s">
        <v>25</v>
      </c>
      <c r="B18" s="13">
        <v>73879</v>
      </c>
      <c r="C18" s="13">
        <v>76088</v>
      </c>
      <c r="D18" s="13">
        <v>83273</v>
      </c>
      <c r="E18" s="13">
        <v>58939</v>
      </c>
      <c r="F18" s="13">
        <v>99168</v>
      </c>
      <c r="G18" s="13">
        <v>191565</v>
      </c>
      <c r="H18" s="13">
        <v>59051</v>
      </c>
      <c r="I18" s="13">
        <v>11947</v>
      </c>
      <c r="J18" s="13">
        <v>29829</v>
      </c>
      <c r="K18" s="11">
        <f t="shared" si="4"/>
        <v>683739</v>
      </c>
      <c r="L18" s="55"/>
    </row>
    <row r="19" spans="1:12" ht="17.25" customHeight="1">
      <c r="A19" s="12" t="s">
        <v>26</v>
      </c>
      <c r="B19" s="13">
        <v>3810</v>
      </c>
      <c r="C19" s="13">
        <v>4510</v>
      </c>
      <c r="D19" s="13">
        <v>4787</v>
      </c>
      <c r="E19" s="13">
        <v>3100</v>
      </c>
      <c r="F19" s="13">
        <v>5218</v>
      </c>
      <c r="G19" s="13">
        <v>8229</v>
      </c>
      <c r="H19" s="13">
        <v>3269</v>
      </c>
      <c r="I19" s="13">
        <v>797</v>
      </c>
      <c r="J19" s="13">
        <v>1621</v>
      </c>
      <c r="K19" s="11">
        <f t="shared" si="4"/>
        <v>35341</v>
      </c>
    </row>
    <row r="20" spans="1:12" ht="17.25" customHeight="1">
      <c r="A20" s="16" t="s">
        <v>27</v>
      </c>
      <c r="B20" s="13">
        <v>33927</v>
      </c>
      <c r="C20" s="13">
        <v>53855</v>
      </c>
      <c r="D20" s="13">
        <v>66048</v>
      </c>
      <c r="E20" s="13">
        <v>40407</v>
      </c>
      <c r="F20" s="13">
        <v>49186</v>
      </c>
      <c r="G20" s="13">
        <v>56027</v>
      </c>
      <c r="H20" s="13">
        <v>28242</v>
      </c>
      <c r="I20" s="13">
        <v>11939</v>
      </c>
      <c r="J20" s="13">
        <v>27603</v>
      </c>
      <c r="K20" s="11">
        <f t="shared" si="4"/>
        <v>367234</v>
      </c>
    </row>
    <row r="21" spans="1:12" ht="17.25" customHeight="1">
      <c r="A21" s="12" t="s">
        <v>28</v>
      </c>
      <c r="B21" s="13">
        <v>21713</v>
      </c>
      <c r="C21" s="13">
        <v>34467</v>
      </c>
      <c r="D21" s="13">
        <v>42271</v>
      </c>
      <c r="E21" s="13">
        <v>25860</v>
      </c>
      <c r="F21" s="13">
        <v>31479</v>
      </c>
      <c r="G21" s="13">
        <v>35857</v>
      </c>
      <c r="H21" s="13">
        <v>18075</v>
      </c>
      <c r="I21" s="13">
        <v>7641</v>
      </c>
      <c r="J21" s="13">
        <v>17666</v>
      </c>
      <c r="K21" s="11">
        <f t="shared" si="4"/>
        <v>235029</v>
      </c>
      <c r="L21" s="55"/>
    </row>
    <row r="22" spans="1:12" ht="17.25" customHeight="1">
      <c r="A22" s="12" t="s">
        <v>29</v>
      </c>
      <c r="B22" s="13">
        <v>12214</v>
      </c>
      <c r="C22" s="13">
        <v>19388</v>
      </c>
      <c r="D22" s="13">
        <v>23777</v>
      </c>
      <c r="E22" s="13">
        <v>14547</v>
      </c>
      <c r="F22" s="13">
        <v>17707</v>
      </c>
      <c r="G22" s="13">
        <v>20170</v>
      </c>
      <c r="H22" s="13">
        <v>10167</v>
      </c>
      <c r="I22" s="13">
        <v>4298</v>
      </c>
      <c r="J22" s="13">
        <v>9937</v>
      </c>
      <c r="K22" s="11">
        <f t="shared" si="4"/>
        <v>132205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5398</v>
      </c>
      <c r="I23" s="11">
        <v>0</v>
      </c>
      <c r="J23" s="11">
        <v>0</v>
      </c>
      <c r="K23" s="11">
        <f t="shared" si="4"/>
        <v>5398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13322.41</v>
      </c>
      <c r="I31" s="20">
        <v>0</v>
      </c>
      <c r="J31" s="20">
        <v>0</v>
      </c>
      <c r="K31" s="24">
        <f>SUM(B31:J31)</f>
        <v>13322.41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1149288.3499999999</v>
      </c>
      <c r="C43" s="23">
        <f t="shared" ref="C43:H43" si="8">+C44+C52</f>
        <v>1703498.57</v>
      </c>
      <c r="D43" s="23">
        <f t="shared" si="8"/>
        <v>2010900.56</v>
      </c>
      <c r="E43" s="23">
        <f t="shared" si="8"/>
        <v>1186438.5</v>
      </c>
      <c r="F43" s="23">
        <f t="shared" si="8"/>
        <v>1638607.58</v>
      </c>
      <c r="G43" s="23">
        <f t="shared" si="8"/>
        <v>2257817.4900000002</v>
      </c>
      <c r="H43" s="23">
        <f t="shared" si="8"/>
        <v>1151088.95</v>
      </c>
      <c r="I43" s="23">
        <f>+I44+I52</f>
        <v>422869.45</v>
      </c>
      <c r="J43" s="23">
        <f>+J44+J52</f>
        <v>620782.03</v>
      </c>
      <c r="K43" s="23">
        <f>SUM(B43:J43)</f>
        <v>12141291.479999999</v>
      </c>
    </row>
    <row r="44" spans="1:11" ht="17.25" customHeight="1">
      <c r="A44" s="16" t="s">
        <v>49</v>
      </c>
      <c r="B44" s="24">
        <f>SUM(B45:B51)</f>
        <v>1134269.1299999999</v>
      </c>
      <c r="C44" s="24">
        <f t="shared" ref="C44:H44" si="9">SUM(C45:C51)</f>
        <v>1683472.06</v>
      </c>
      <c r="D44" s="24">
        <f t="shared" si="9"/>
        <v>1990601.22</v>
      </c>
      <c r="E44" s="24">
        <f t="shared" si="9"/>
        <v>1167536.8799999999</v>
      </c>
      <c r="F44" s="24">
        <f t="shared" si="9"/>
        <v>1619997</v>
      </c>
      <c r="G44" s="24">
        <f t="shared" si="9"/>
        <v>2232803.2000000002</v>
      </c>
      <c r="H44" s="24">
        <f t="shared" si="9"/>
        <v>1135593.52</v>
      </c>
      <c r="I44" s="24">
        <f>SUM(I45:I51)</f>
        <v>422869.45</v>
      </c>
      <c r="J44" s="24">
        <f>SUM(J45:J51)</f>
        <v>609183.14</v>
      </c>
      <c r="K44" s="24">
        <f t="shared" ref="K44:K52" si="10">SUM(B44:J44)</f>
        <v>11996325.6</v>
      </c>
    </row>
    <row r="45" spans="1:11" ht="17.25" customHeight="1">
      <c r="A45" s="36" t="s">
        <v>50</v>
      </c>
      <c r="B45" s="24">
        <f t="shared" ref="B45:H45" si="11">ROUND(B26*B7,2)</f>
        <v>1134269.1299999999</v>
      </c>
      <c r="C45" s="24">
        <f t="shared" si="11"/>
        <v>1679738.53</v>
      </c>
      <c r="D45" s="24">
        <f t="shared" si="11"/>
        <v>1990601.22</v>
      </c>
      <c r="E45" s="24">
        <f t="shared" si="11"/>
        <v>1167536.8799999999</v>
      </c>
      <c r="F45" s="24">
        <f t="shared" si="11"/>
        <v>1619997</v>
      </c>
      <c r="G45" s="24">
        <f t="shared" si="11"/>
        <v>2232803.2000000002</v>
      </c>
      <c r="H45" s="24">
        <f t="shared" si="11"/>
        <v>1122271.1100000001</v>
      </c>
      <c r="I45" s="24">
        <f>ROUND(I26*I7,2)</f>
        <v>422869.45</v>
      </c>
      <c r="J45" s="24">
        <f>ROUND(J26*J7,2)</f>
        <v>609183.14</v>
      </c>
      <c r="K45" s="24">
        <f t="shared" si="10"/>
        <v>11979269.66</v>
      </c>
    </row>
    <row r="46" spans="1:11" ht="17.25" customHeight="1">
      <c r="A46" s="36" t="s">
        <v>51</v>
      </c>
      <c r="B46" s="20">
        <v>0</v>
      </c>
      <c r="C46" s="24">
        <f>ROUND(C27*C7,2)</f>
        <v>3733.53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3733.53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13322.41</v>
      </c>
      <c r="I49" s="33">
        <f>+I31</f>
        <v>0</v>
      </c>
      <c r="J49" s="33">
        <f>+J31</f>
        <v>0</v>
      </c>
      <c r="K49" s="24">
        <f t="shared" si="10"/>
        <v>13322.41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-233911.77</v>
      </c>
      <c r="C56" s="37">
        <f t="shared" si="12"/>
        <v>-201318.13</v>
      </c>
      <c r="D56" s="37">
        <f t="shared" si="12"/>
        <v>-208405.16999999998</v>
      </c>
      <c r="E56" s="37">
        <f t="shared" si="12"/>
        <v>-259013.57</v>
      </c>
      <c r="F56" s="37">
        <f t="shared" si="12"/>
        <v>-255902.84</v>
      </c>
      <c r="G56" s="37">
        <f t="shared" si="12"/>
        <v>-279161.64999999997</v>
      </c>
      <c r="H56" s="37">
        <f t="shared" si="12"/>
        <v>-164156.37</v>
      </c>
      <c r="I56" s="37">
        <f t="shared" si="12"/>
        <v>1037229.79</v>
      </c>
      <c r="J56" s="37">
        <f t="shared" si="12"/>
        <v>1608347.5099999998</v>
      </c>
      <c r="K56" s="37">
        <f>SUM(B56:J56)</f>
        <v>1043707.7999999998</v>
      </c>
    </row>
    <row r="57" spans="1:11" ht="18.75" customHeight="1">
      <c r="A57" s="16" t="s">
        <v>84</v>
      </c>
      <c r="B57" s="37">
        <f t="shared" ref="B57:J57" si="13">B58+B59+B60+B61+B62+B63</f>
        <v>-220383.49</v>
      </c>
      <c r="C57" s="37">
        <f t="shared" si="13"/>
        <v>-181476.51</v>
      </c>
      <c r="D57" s="37">
        <f t="shared" si="13"/>
        <v>-188748.55</v>
      </c>
      <c r="E57" s="37">
        <f t="shared" si="13"/>
        <v>-234663.75</v>
      </c>
      <c r="F57" s="37">
        <f t="shared" si="13"/>
        <v>-237631.28</v>
      </c>
      <c r="G57" s="37">
        <f t="shared" si="13"/>
        <v>-251875.05</v>
      </c>
      <c r="H57" s="37">
        <f t="shared" si="13"/>
        <v>-150807</v>
      </c>
      <c r="I57" s="37">
        <f t="shared" si="13"/>
        <v>-28050</v>
      </c>
      <c r="J57" s="37">
        <f t="shared" si="13"/>
        <v>-50796</v>
      </c>
      <c r="K57" s="37">
        <f t="shared" ref="K57:K89" si="14">SUM(B57:J57)</f>
        <v>-1544431.6300000001</v>
      </c>
    </row>
    <row r="58" spans="1:11" ht="18.75" customHeight="1">
      <c r="A58" s="12" t="s">
        <v>85</v>
      </c>
      <c r="B58" s="37">
        <f>-ROUND(B9*$D$3,2)</f>
        <v>-131190</v>
      </c>
      <c r="C58" s="37">
        <f t="shared" ref="C58:J58" si="15">-ROUND(C9*$D$3,2)</f>
        <v>-176481</v>
      </c>
      <c r="D58" s="37">
        <f t="shared" si="15"/>
        <v>-163014</v>
      </c>
      <c r="E58" s="37">
        <f t="shared" si="15"/>
        <v>-117651</v>
      </c>
      <c r="F58" s="37">
        <f t="shared" si="15"/>
        <v>-142764</v>
      </c>
      <c r="G58" s="37">
        <f t="shared" si="15"/>
        <v>-169797</v>
      </c>
      <c r="H58" s="37">
        <f t="shared" si="15"/>
        <v>-150807</v>
      </c>
      <c r="I58" s="37">
        <f t="shared" si="15"/>
        <v>-28050</v>
      </c>
      <c r="J58" s="37">
        <f t="shared" si="15"/>
        <v>-50796</v>
      </c>
      <c r="K58" s="37">
        <f t="shared" si="14"/>
        <v>-1130550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49">
        <v>-15</v>
      </c>
      <c r="D60" s="20">
        <v>0</v>
      </c>
      <c r="E60" s="49">
        <v>-30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37">
        <f t="shared" si="14"/>
        <v>-45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49">
        <v>-15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37">
        <f t="shared" si="14"/>
        <v>-15</v>
      </c>
    </row>
    <row r="62" spans="1:11" ht="18.75" customHeight="1">
      <c r="A62" s="12" t="s">
        <v>62</v>
      </c>
      <c r="B62" s="49">
        <v>-89193.49</v>
      </c>
      <c r="C62" s="49">
        <v>-4980.51</v>
      </c>
      <c r="D62" s="49">
        <v>-25734.55</v>
      </c>
      <c r="E62" s="49">
        <v>-116967.75</v>
      </c>
      <c r="F62" s="49">
        <v>-94867.28</v>
      </c>
      <c r="G62" s="49">
        <v>-82078.05</v>
      </c>
      <c r="H62" s="20">
        <v>0</v>
      </c>
      <c r="I62" s="20">
        <v>0</v>
      </c>
      <c r="J62" s="20">
        <v>0</v>
      </c>
      <c r="K62" s="37">
        <f t="shared" si="14"/>
        <v>-413821.62999999995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-24349.82</v>
      </c>
      <c r="F64" s="37">
        <f t="shared" si="16"/>
        <v>-18271.560000000001</v>
      </c>
      <c r="G64" s="37">
        <f t="shared" si="16"/>
        <v>-27286.600000000002</v>
      </c>
      <c r="H64" s="37">
        <f t="shared" si="16"/>
        <v>-13349.37</v>
      </c>
      <c r="I64" s="37">
        <f t="shared" si="16"/>
        <v>-441810.91</v>
      </c>
      <c r="J64" s="37">
        <f t="shared" si="16"/>
        <v>-540786.85</v>
      </c>
      <c r="K64" s="37">
        <f t="shared" si="14"/>
        <v>-1118881.6299999999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-400000</v>
      </c>
      <c r="J77" s="37">
        <v>-520000</v>
      </c>
      <c r="K77" s="50">
        <f t="shared" si="14"/>
        <v>-920000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-9847.44</v>
      </c>
      <c r="F88" s="20">
        <v>0</v>
      </c>
      <c r="G88" s="20">
        <v>0</v>
      </c>
      <c r="H88" s="20">
        <v>0</v>
      </c>
      <c r="I88" s="50">
        <v>-5328.16</v>
      </c>
      <c r="J88" s="50">
        <v>-11112</v>
      </c>
      <c r="K88" s="50">
        <f t="shared" si="14"/>
        <v>-26287.599999999999</v>
      </c>
      <c r="L88" s="61"/>
    </row>
    <row r="89" spans="1:12" ht="18.75" customHeight="1">
      <c r="A89" s="16" t="s">
        <v>122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50">
        <v>1507090.7</v>
      </c>
      <c r="J89" s="50">
        <v>2199930.36</v>
      </c>
      <c r="K89" s="50">
        <f t="shared" si="14"/>
        <v>3707021.0599999996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915376.57999999984</v>
      </c>
      <c r="C92" s="25">
        <f t="shared" si="18"/>
        <v>1502180.44</v>
      </c>
      <c r="D92" s="25">
        <f t="shared" si="18"/>
        <v>1802495.39</v>
      </c>
      <c r="E92" s="25">
        <f t="shared" si="18"/>
        <v>927424.92999999993</v>
      </c>
      <c r="F92" s="25">
        <f t="shared" si="18"/>
        <v>1382704.74</v>
      </c>
      <c r="G92" s="25">
        <f t="shared" si="18"/>
        <v>1978655.84</v>
      </c>
      <c r="H92" s="25">
        <f t="shared" si="18"/>
        <v>986932.58000000007</v>
      </c>
      <c r="I92" s="25">
        <f>+I93+I94</f>
        <v>1460099.24</v>
      </c>
      <c r="J92" s="25">
        <f>+J93+J94</f>
        <v>2229129.54</v>
      </c>
      <c r="K92" s="50">
        <f t="shared" si="17"/>
        <v>13184999.280000001</v>
      </c>
      <c r="L92" s="57"/>
    </row>
    <row r="93" spans="1:12" ht="18.75" customHeight="1">
      <c r="A93" s="16" t="s">
        <v>92</v>
      </c>
      <c r="B93" s="25">
        <f t="shared" ref="B93:J93" si="19">+B44+B57+B64+B89</f>
        <v>900357.35999999987</v>
      </c>
      <c r="C93" s="25">
        <f t="shared" si="19"/>
        <v>1482153.93</v>
      </c>
      <c r="D93" s="25">
        <f t="shared" si="19"/>
        <v>1782196.0499999998</v>
      </c>
      <c r="E93" s="25">
        <f t="shared" si="19"/>
        <v>908523.30999999994</v>
      </c>
      <c r="F93" s="25">
        <f t="shared" si="19"/>
        <v>1364094.16</v>
      </c>
      <c r="G93" s="25">
        <f t="shared" si="19"/>
        <v>1953641.55</v>
      </c>
      <c r="H93" s="25">
        <f t="shared" si="19"/>
        <v>971437.15</v>
      </c>
      <c r="I93" s="25">
        <f t="shared" si="19"/>
        <v>1460099.24</v>
      </c>
      <c r="J93" s="25">
        <f t="shared" si="19"/>
        <v>2217530.65</v>
      </c>
      <c r="K93" s="50">
        <f t="shared" si="17"/>
        <v>13040033.4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2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2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2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2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13184999.289999999</v>
      </c>
      <c r="L100" s="57"/>
    </row>
    <row r="101" spans="1:12" ht="18.75" customHeight="1">
      <c r="A101" s="27" t="s">
        <v>80</v>
      </c>
      <c r="B101" s="28">
        <v>114686.17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114686.17</v>
      </c>
    </row>
    <row r="102" spans="1:12" ht="18.75" customHeight="1">
      <c r="A102" s="27" t="s">
        <v>81</v>
      </c>
      <c r="B102" s="28">
        <v>800690.41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800690.41</v>
      </c>
    </row>
    <row r="103" spans="1:12" ht="18.75" customHeight="1">
      <c r="A103" s="27" t="s">
        <v>82</v>
      </c>
      <c r="B103" s="42">
        <v>0</v>
      </c>
      <c r="C103" s="28">
        <f>+C92</f>
        <v>1502180.44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1502180.44</v>
      </c>
    </row>
    <row r="104" spans="1:12" ht="18.75" customHeight="1">
      <c r="A104" s="27" t="s">
        <v>83</v>
      </c>
      <c r="B104" s="42">
        <v>0</v>
      </c>
      <c r="C104" s="42">
        <v>0</v>
      </c>
      <c r="D104" s="28">
        <f>+D92</f>
        <v>1802495.39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1802495.39</v>
      </c>
    </row>
    <row r="105" spans="1:12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927424.92999999993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927424.92999999993</v>
      </c>
    </row>
    <row r="106" spans="1:12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172264.54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172264.54</v>
      </c>
    </row>
    <row r="107" spans="1:12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241827.62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241827.62</v>
      </c>
    </row>
    <row r="108" spans="1:12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363240.25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363240.25</v>
      </c>
    </row>
    <row r="109" spans="1:12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605372.32999999996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605372.32999999996</v>
      </c>
    </row>
    <row r="110" spans="1:12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572620.48</v>
      </c>
      <c r="H110" s="42">
        <v>0</v>
      </c>
      <c r="I110" s="42">
        <v>0</v>
      </c>
      <c r="J110" s="42">
        <v>0</v>
      </c>
      <c r="K110" s="43">
        <f t="shared" si="21"/>
        <v>572620.48</v>
      </c>
    </row>
    <row r="111" spans="1:12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46870.39</v>
      </c>
      <c r="H111" s="42">
        <v>0</v>
      </c>
      <c r="I111" s="42">
        <v>0</v>
      </c>
      <c r="J111" s="42">
        <v>0</v>
      </c>
      <c r="K111" s="43">
        <f t="shared" si="21"/>
        <v>46870.39</v>
      </c>
    </row>
    <row r="112" spans="1:12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316100.92</v>
      </c>
      <c r="H112" s="42">
        <v>0</v>
      </c>
      <c r="I112" s="42">
        <v>0</v>
      </c>
      <c r="J112" s="42">
        <v>0</v>
      </c>
      <c r="K112" s="43">
        <f t="shared" si="21"/>
        <v>316100.92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283479.03999999998</v>
      </c>
      <c r="H113" s="42">
        <v>0</v>
      </c>
      <c r="I113" s="42">
        <v>0</v>
      </c>
      <c r="J113" s="42">
        <v>0</v>
      </c>
      <c r="K113" s="43">
        <f t="shared" si="21"/>
        <v>283479.03999999998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759585.02</v>
      </c>
      <c r="H114" s="42">
        <v>0</v>
      </c>
      <c r="I114" s="42">
        <v>0</v>
      </c>
      <c r="J114" s="42">
        <v>0</v>
      </c>
      <c r="K114" s="43">
        <f t="shared" si="21"/>
        <v>759585.02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359025.81</v>
      </c>
      <c r="I115" s="42">
        <v>0</v>
      </c>
      <c r="J115" s="42">
        <v>0</v>
      </c>
      <c r="K115" s="43">
        <f t="shared" si="21"/>
        <v>359025.81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627906.77</v>
      </c>
      <c r="I116" s="42">
        <v>0</v>
      </c>
      <c r="J116" s="42">
        <v>0</v>
      </c>
      <c r="K116" s="43">
        <f t="shared" si="21"/>
        <v>627906.77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1460099.24</v>
      </c>
      <c r="J117" s="42">
        <v>0</v>
      </c>
      <c r="K117" s="43">
        <f t="shared" si="21"/>
        <v>1460099.24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2229129.54</v>
      </c>
      <c r="K118" s="46">
        <f t="shared" si="21"/>
        <v>2229129.54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 t="s">
        <v>124</v>
      </c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2014-01-23T16:23:52Z</dcterms:modified>
</cp:coreProperties>
</file>