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7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K58" s="1"/>
  <c r="I58"/>
  <c r="I57" s="1"/>
  <c r="J58"/>
  <c r="J57" s="1"/>
  <c r="K59"/>
  <c r="C64"/>
  <c r="D64"/>
  <c r="E64"/>
  <c r="F64"/>
  <c r="G64"/>
  <c r="I64"/>
  <c r="J64"/>
  <c r="K65"/>
  <c r="K66"/>
  <c r="K67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J56"/>
  <c r="F56"/>
  <c r="D56"/>
  <c r="I56"/>
  <c r="G56"/>
  <c r="E56"/>
  <c r="C56"/>
  <c r="B56"/>
  <c r="J43"/>
  <c r="J93"/>
  <c r="J92" s="1"/>
  <c r="H43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C44" l="1"/>
  <c r="K57"/>
  <c r="B44"/>
  <c r="K45"/>
  <c r="H93"/>
  <c r="H92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<sst xmlns="http://schemas.openxmlformats.org/spreadsheetml/2006/main" count="123" uniqueCount="123">
  <si>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</si>
  <si>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</si>
  <si>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</si>
  <si>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</si>
  <si>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</si>
  <si>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</si>
  <si>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</si>
  <si>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</si>
  <si>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</si>
  <si>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</si>
  <si>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</si>
  <si>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</si>
  <si>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</si>
  <si>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</si>
  <si>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</si>
  <si>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</si>
  <si>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</si>
  <si>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</si>
  <si>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</si>
  <si>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</si>
  <si>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</si>
  <si>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</si>
  <si>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</si>
  <si>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</si>
  <si>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</si>
  <si>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</si>
  <si>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</si>
  <si>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</si>
  <si>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</si>
  <si>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</si>
  <si>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</si>
  <si>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</si>
  <si>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</si>
  <si>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</si>
  <si>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</si>
  <si>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</si>
  <si>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</si>
  <si>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</si>
  <si>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</si>
  <si>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</si>
  <si>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</si>
  <si>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</si>
  <si>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</si>
  <si>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</si>
  <si>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</si>
  <si>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</si>
  <si>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</si>
  <si>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</si>
  <si>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</si>
  <si>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</si>
  <si>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</si>
  <si>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</si>
  <si>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</si>
  <si>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</si>
  <si>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</si>
  <si>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</si>
  <si>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</si>
  <si>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</si>
  <si>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</si>
  <si>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</si>
  <si>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</si>
  <si>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</si>
  <si>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</si>
  <si>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</si>
  <si>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</si>
  <si>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</si>
  <si>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</si>
  <si>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</si>
  <si>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</si>
  <si>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</si>
  <si>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</si>
  <si>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</si>
  <si>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</si>
  <si>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</si>
  <si>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</si>
  <si>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</si>
  <si>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</si>
  <si>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</si>
  <si>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</si>
  <si>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</si>
  <si>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</si>
  <si>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</si>
  <si>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</si>
  <si>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</si>
  <si>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</si>
  <si>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</si>
  <si>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</si>
  <si>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</si>
  <si>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</si>
  <si>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</si>
  <si>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</si>
  <si>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</si>
  <si>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</si>
  <si>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</si>
  <si>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</si>
  <si>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</si>
  <si>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</si>
  <si>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</si>
  <si>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</si>
  <si>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</si>
  <si>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</si>
  <si>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</si>
  <si>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</si>
  <si>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</si>
  <si>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</si>
  <si>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</si>
  <si>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</si>
  <si>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</si>
  <si>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</si>
  <si>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</si>
  <si>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</si>
  <si>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</si>
  <si>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</si>
  <si>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</si>
  <si>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</si>
  <si>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</si>
  <si>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</si>
  <si>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</si>
  <si>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</si>
  <si>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</si>
  <si>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</si>
  <si>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</si>
  <si>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12/01/14 - VENCIMENTO 17/01/14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</si>
</sst>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184563</v>
      </c>
      <c r="C7" s="9">
        <f t="shared" si="0"/>
        <v>223623</v>
      </c>
      <c r="D7" s="9">
        <f t="shared" si="0"/>
        <v>242979</v>
      </c>
      <c r="E7" s="9">
        <f t="shared" si="0"/>
        <v>136745</v>
      </c>
      <c r="F7" s="9">
        <f t="shared" si="0"/>
        <v>252861</v>
      </c>
      <c r="G7" s="9">
        <f t="shared" si="0"/>
        <v>365266</v>
      </c>
      <c r="H7" s="9">
        <f t="shared" si="0"/>
        <v>128117</v>
      </c>
      <c r="I7" s="9">
        <f t="shared" si="0"/>
        <v>24762</v>
      </c>
      <c r="J7" s="9">
        <f t="shared" si="0"/>
        <v>91810</v>
      </c>
      <c r="K7" s="9">
        <f t="shared" si="0"/>
        <v>1650726</v>
      </c>
      <c r="L7" s="55"/>
    </row>
    <row r="8" spans="1:13" ht="17.25" customHeight="1">
      <c r="A8" s="10" t="s">
        <v>31</v>
      </c>
      <c r="B8" s="11">
        <f>B9+B12</f>
        <v>106188</v>
      </c>
      <c r="C8" s="11">
        <f t="shared" ref="C8:J8" si="1">C9+C12</f>
        <v>132601</v>
      </c>
      <c r="D8" s="11">
        <f t="shared" si="1"/>
        <v>136724</v>
      </c>
      <c r="E8" s="11">
        <f t="shared" si="1"/>
        <v>79742</v>
      </c>
      <c r="F8" s="11">
        <f t="shared" si="1"/>
        <v>134280</v>
      </c>
      <c r="G8" s="11">
        <f t="shared" si="1"/>
        <v>191384</v>
      </c>
      <c r="H8" s="11">
        <f t="shared" si="1"/>
        <v>77915</v>
      </c>
      <c r="I8" s="11">
        <f t="shared" si="1"/>
        <v>13028</v>
      </c>
      <c r="J8" s="11">
        <f t="shared" si="1"/>
        <v>51432</v>
      </c>
      <c r="K8" s="11">
        <f>SUM(B8:J8)</f>
        <v>923294</v>
      </c>
    </row>
    <row r="9" spans="1:13" ht="17.25" customHeight="1">
      <c r="A9" s="15" t="s">
        <v>17</v>
      </c>
      <c r="B9" s="13">
        <f>+B10+B11</f>
        <v>25435</v>
      </c>
      <c r="C9" s="13">
        <f t="shared" ref="C9:J9" si="2">+C10+C11</f>
        <v>32426</v>
      </c>
      <c r="D9" s="13">
        <f t="shared" si="2"/>
        <v>33463</v>
      </c>
      <c r="E9" s="13">
        <f t="shared" si="2"/>
        <v>18581</v>
      </c>
      <c r="F9" s="13">
        <f t="shared" si="2"/>
        <v>26754</v>
      </c>
      <c r="G9" s="13">
        <f t="shared" si="2"/>
        <v>29341</v>
      </c>
      <c r="H9" s="13">
        <f t="shared" si="2"/>
        <v>18881</v>
      </c>
      <c r="I9" s="13">
        <f t="shared" si="2"/>
        <v>3790</v>
      </c>
      <c r="J9" s="13">
        <f t="shared" si="2"/>
        <v>11438</v>
      </c>
      <c r="K9" s="11">
        <f>SUM(B9:J9)</f>
        <v>200109</v>
      </c>
    </row>
    <row r="10" spans="1:13" ht="17.25" customHeight="1">
      <c r="A10" s="31" t="s">
        <v>18</v>
      </c>
      <c r="B10" s="13">
        <v>25435</v>
      </c>
      <c r="C10" s="13">
        <v>32426</v>
      </c>
      <c r="D10" s="13">
        <v>33463</v>
      </c>
      <c r="E10" s="13">
        <v>18581</v>
      </c>
      <c r="F10" s="13">
        <v>26754</v>
      </c>
      <c r="G10" s="13">
        <v>29341</v>
      </c>
      <c r="H10" s="13">
        <v>18881</v>
      </c>
      <c r="I10" s="13">
        <v>3790</v>
      </c>
      <c r="J10" s="13">
        <v>11438</v>
      </c>
      <c r="K10" s="11">
        <f>SUM(B10:J10)</f>
        <v>200109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80753</v>
      </c>
      <c r="C12" s="17">
        <f t="shared" si="3"/>
        <v>100175</v>
      </c>
      <c r="D12" s="17">
        <f t="shared" si="3"/>
        <v>103261</v>
      </c>
      <c r="E12" s="17">
        <f t="shared" si="3"/>
        <v>61161</v>
      </c>
      <c r="F12" s="17">
        <f t="shared" si="3"/>
        <v>107526</v>
      </c>
      <c r="G12" s="17">
        <f t="shared" si="3"/>
        <v>162043</v>
      </c>
      <c r="H12" s="17">
        <f t="shared" si="3"/>
        <v>59034</v>
      </c>
      <c r="I12" s="17">
        <f t="shared" si="3"/>
        <v>9238</v>
      </c>
      <c r="J12" s="17">
        <f t="shared" si="3"/>
        <v>39994</v>
      </c>
      <c r="K12" s="11">
        <f t="shared" ref="K12:K23" si="4">SUM(B12:J12)</f>
        <v>723185</v>
      </c>
    </row>
    <row r="13" spans="1:13" ht="17.25" customHeight="1">
      <c r="A13" s="14" t="s">
        <v>20</v>
      </c>
      <c r="B13" s="13">
        <v>38706</v>
      </c>
      <c r="C13" s="13">
        <v>52107</v>
      </c>
      <c r="D13" s="13">
        <v>53539</v>
      </c>
      <c r="E13" s="13">
        <v>32171</v>
      </c>
      <c r="F13" s="13">
        <v>52099</v>
      </c>
      <c r="G13" s="13">
        <v>73528</v>
      </c>
      <c r="H13" s="13">
        <v>26695</v>
      </c>
      <c r="I13" s="13">
        <v>5228</v>
      </c>
      <c r="J13" s="13">
        <v>21213</v>
      </c>
      <c r="K13" s="11">
        <f t="shared" si="4"/>
        <v>355286</v>
      </c>
      <c r="L13" s="55"/>
      <c r="M13" s="56"/>
    </row>
    <row r="14" spans="1:13" ht="17.25" customHeight="1">
      <c r="A14" s="14" t="s">
        <v>21</v>
      </c>
      <c r="B14" s="13">
        <v>39546</v>
      </c>
      <c r="C14" s="13">
        <v>44922</v>
      </c>
      <c r="D14" s="13">
        <v>46982</v>
      </c>
      <c r="E14" s="13">
        <v>27232</v>
      </c>
      <c r="F14" s="13">
        <v>52356</v>
      </c>
      <c r="G14" s="13">
        <v>85011</v>
      </c>
      <c r="H14" s="13">
        <v>30556</v>
      </c>
      <c r="I14" s="13">
        <v>3740</v>
      </c>
      <c r="J14" s="13">
        <v>17756</v>
      </c>
      <c r="K14" s="11">
        <f t="shared" si="4"/>
        <v>348101</v>
      </c>
      <c r="L14" s="55"/>
    </row>
    <row r="15" spans="1:13" ht="17.25" customHeight="1">
      <c r="A15" s="14" t="s">
        <v>22</v>
      </c>
      <c r="B15" s="13">
        <v>2501</v>
      </c>
      <c r="C15" s="13">
        <v>3146</v>
      </c>
      <c r="D15" s="13">
        <v>2740</v>
      </c>
      <c r="E15" s="13">
        <v>1758</v>
      </c>
      <c r="F15" s="13">
        <v>3071</v>
      </c>
      <c r="G15" s="13">
        <v>3504</v>
      </c>
      <c r="H15" s="13">
        <v>1783</v>
      </c>
      <c r="I15" s="13">
        <v>270</v>
      </c>
      <c r="J15" s="13">
        <v>1025</v>
      </c>
      <c r="K15" s="11">
        <f t="shared" si="4"/>
        <v>19798</v>
      </c>
    </row>
    <row r="16" spans="1:13" ht="17.25" customHeight="1">
      <c r="A16" s="16" t="s">
        <v>23</v>
      </c>
      <c r="B16" s="11">
        <f>+B17+B18+B19</f>
        <v>62758</v>
      </c>
      <c r="C16" s="11">
        <f t="shared" ref="C16:J16" si="5">+C17+C18+C19</f>
        <v>69035</v>
      </c>
      <c r="D16" s="11">
        <f t="shared" si="5"/>
        <v>78357</v>
      </c>
      <c r="E16" s="11">
        <f t="shared" si="5"/>
        <v>42479</v>
      </c>
      <c r="F16" s="11">
        <f t="shared" si="5"/>
        <v>97401</v>
      </c>
      <c r="G16" s="11">
        <f t="shared" si="5"/>
        <v>152910</v>
      </c>
      <c r="H16" s="11">
        <f t="shared" si="5"/>
        <v>41466</v>
      </c>
      <c r="I16" s="11">
        <f t="shared" si="5"/>
        <v>7985</v>
      </c>
      <c r="J16" s="11">
        <f t="shared" si="5"/>
        <v>27714</v>
      </c>
      <c r="K16" s="11">
        <f t="shared" si="4"/>
        <v>580105</v>
      </c>
    </row>
    <row r="17" spans="1:12" ht="17.25" customHeight="1">
      <c r="A17" s="12" t="s">
        <v>24</v>
      </c>
      <c r="B17" s="13">
        <v>36289</v>
      </c>
      <c r="C17" s="13">
        <v>43946</v>
      </c>
      <c r="D17" s="13">
        <v>49205</v>
      </c>
      <c r="E17" s="13">
        <v>27199</v>
      </c>
      <c r="F17" s="13">
        <v>56807</v>
      </c>
      <c r="G17" s="13">
        <v>80866</v>
      </c>
      <c r="H17" s="13">
        <v>24236</v>
      </c>
      <c r="I17" s="13">
        <v>5543</v>
      </c>
      <c r="J17" s="13">
        <v>17121</v>
      </c>
      <c r="K17" s="11">
        <f t="shared" si="4"/>
        <v>341212</v>
      </c>
      <c r="L17" s="55"/>
    </row>
    <row r="18" spans="1:12" ht="17.25" customHeight="1">
      <c r="A18" s="12" t="s">
        <v>25</v>
      </c>
      <c r="B18" s="13">
        <v>25046</v>
      </c>
      <c r="C18" s="13">
        <v>23628</v>
      </c>
      <c r="D18" s="13">
        <v>27670</v>
      </c>
      <c r="E18" s="13">
        <v>14519</v>
      </c>
      <c r="F18" s="13">
        <v>38597</v>
      </c>
      <c r="G18" s="13">
        <v>69541</v>
      </c>
      <c r="H18" s="13">
        <v>16448</v>
      </c>
      <c r="I18" s="13">
        <v>2306</v>
      </c>
      <c r="J18" s="13">
        <v>10081</v>
      </c>
      <c r="K18" s="11">
        <f t="shared" si="4"/>
        <v>227836</v>
      </c>
      <c r="L18" s="55"/>
    </row>
    <row r="19" spans="1:12" ht="17.25" customHeight="1">
      <c r="A19" s="12" t="s">
        <v>26</v>
      </c>
      <c r="B19" s="13">
        <v>1423</v>
      </c>
      <c r="C19" s="13">
        <v>1461</v>
      </c>
      <c r="D19" s="13">
        <v>1482</v>
      </c>
      <c r="E19" s="13">
        <v>761</v>
      </c>
      <c r="F19" s="13">
        <v>1997</v>
      </c>
      <c r="G19" s="13">
        <v>2503</v>
      </c>
      <c r="H19" s="13">
        <v>782</v>
      </c>
      <c r="I19" s="13">
        <v>136</v>
      </c>
      <c r="J19" s="13">
        <v>512</v>
      </c>
      <c r="K19" s="11">
        <f t="shared" si="4"/>
        <v>11057</v>
      </c>
    </row>
    <row r="20" spans="1:12" ht="17.25" customHeight="1">
      <c r="A20" s="16" t="s">
        <v>27</v>
      </c>
      <c r="B20" s="13">
        <v>15617</v>
      </c>
      <c r="C20" s="13">
        <v>21987</v>
      </c>
      <c r="D20" s="13">
        <v>27898</v>
      </c>
      <c r="E20" s="13">
        <v>14524</v>
      </c>
      <c r="F20" s="13">
        <v>21180</v>
      </c>
      <c r="G20" s="13">
        <v>20972</v>
      </c>
      <c r="H20" s="13">
        <v>8009</v>
      </c>
      <c r="I20" s="13">
        <v>3749</v>
      </c>
      <c r="J20" s="13">
        <v>12664</v>
      </c>
      <c r="K20" s="11">
        <f t="shared" si="4"/>
        <v>146600</v>
      </c>
    </row>
    <row r="21" spans="1:12" ht="17.25" customHeight="1">
      <c r="A21" s="12" t="s">
        <v>28</v>
      </c>
      <c r="B21" s="13">
        <v>9995</v>
      </c>
      <c r="C21" s="13">
        <v>14072</v>
      </c>
      <c r="D21" s="13">
        <v>17855</v>
      </c>
      <c r="E21" s="13">
        <v>9295</v>
      </c>
      <c r="F21" s="13">
        <v>13555</v>
      </c>
      <c r="G21" s="13">
        <v>13422</v>
      </c>
      <c r="H21" s="13">
        <v>5126</v>
      </c>
      <c r="I21" s="13">
        <v>2399</v>
      </c>
      <c r="J21" s="13">
        <v>8105</v>
      </c>
      <c r="K21" s="11">
        <f t="shared" si="4"/>
        <v>93824</v>
      </c>
      <c r="L21" s="55"/>
    </row>
    <row r="22" spans="1:12" ht="17.25" customHeight="1">
      <c r="A22" s="12" t="s">
        <v>29</v>
      </c>
      <c r="B22" s="13">
        <v>5622</v>
      </c>
      <c r="C22" s="13">
        <v>7915</v>
      </c>
      <c r="D22" s="13">
        <v>10043</v>
      </c>
      <c r="E22" s="13">
        <v>5229</v>
      </c>
      <c r="F22" s="13">
        <v>7625</v>
      </c>
      <c r="G22" s="13">
        <v>7550</v>
      </c>
      <c r="H22" s="13">
        <v>2883</v>
      </c>
      <c r="I22" s="13">
        <v>1350</v>
      </c>
      <c r="J22" s="13">
        <v>4559</v>
      </c>
      <c r="K22" s="11">
        <f t="shared" si="4"/>
        <v>52776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727</v>
      </c>
      <c r="I23" s="11">
        <v>0</v>
      </c>
      <c r="J23" s="11">
        <v>0</v>
      </c>
      <c r="K23" s="11">
        <f t="shared" si="4"/>
        <v>727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24415.1</v>
      </c>
      <c r="I31" s="20">
        <v>0</v>
      </c>
      <c r="J31" s="20">
        <v>0</v>
      </c>
      <c r="K31" s="24">
        <f>SUM(B31:J31)</f>
        <v>24415.1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434143.33999999997</v>
      </c>
      <c r="C43" s="23">
        <f t="shared" ref="C43:H43" si="8">+C44+C52</f>
        <v>599242.35000000009</v>
      </c>
      <c r="D43" s="23">
        <f t="shared" si="8"/>
        <v>735289.35</v>
      </c>
      <c r="E43" s="23">
        <f t="shared" si="8"/>
        <v>358029.22</v>
      </c>
      <c r="F43" s="23">
        <f t="shared" si="8"/>
        <v>626764.78</v>
      </c>
      <c r="G43" s="23">
        <f t="shared" si="8"/>
        <v>781516.70000000007</v>
      </c>
      <c r="H43" s="23">
        <f t="shared" si="8"/>
        <v>344162.77999999997</v>
      </c>
      <c r="I43" s="23">
        <f>+I44+I52</f>
        <v>104384.21</v>
      </c>
      <c r="J43" s="23">
        <f>+J44+J52</f>
        <v>241077.99</v>
      </c>
      <c r="K43" s="23">
        <f>SUM(B43:J43)</f>
        <v>4224610.72</v>
      </c>
    </row>
    <row r="44" spans="1:11" ht="17.25" customHeight="1">
      <c r="A44" s="16" t="s">
        <v>49</v>
      </c>
      <c r="B44" s="24">
        <f>SUM(B45:B51)</f>
        <v>419124.12</v>
      </c>
      <c r="C44" s="24">
        <f t="shared" ref="C44:H44" si="9">SUM(C45:C51)</f>
        <v>579215.84000000008</v>
      </c>
      <c r="D44" s="24">
        <f t="shared" si="9"/>
        <v>714990.01</v>
      </c>
      <c r="E44" s="24">
        <f t="shared" si="9"/>
        <v>339127.6</v>
      </c>
      <c r="F44" s="24">
        <f t="shared" si="9"/>
        <v>608788.14</v>
      </c>
      <c r="G44" s="24">
        <f t="shared" si="9"/>
        <v>756502.41</v>
      </c>
      <c r="H44" s="24">
        <f t="shared" si="9"/>
        <v>328667.34999999998</v>
      </c>
      <c r="I44" s="24">
        <f>SUM(I45:I51)</f>
        <v>104384.21</v>
      </c>
      <c r="J44" s="24">
        <f>SUM(J45:J51)</f>
        <v>229479.1</v>
      </c>
      <c r="K44" s="24">
        <f t="shared" ref="K44:K52" si="10">SUM(B44:J44)</f>
        <v>4080278.7800000007</v>
      </c>
    </row>
    <row r="45" spans="1:11" ht="17.25" customHeight="1">
      <c r="A45" s="36" t="s">
        <v>50</v>
      </c>
      <c r="B45" s="24">
        <f t="shared" ref="B45:H45" si="11">ROUND(B26*B7,2)</f>
        <v>419124.12</v>
      </c>
      <c r="C45" s="24">
        <f t="shared" si="11"/>
        <v>577931.28</v>
      </c>
      <c r="D45" s="24">
        <f t="shared" si="11"/>
        <v>714990.01</v>
      </c>
      <c r="E45" s="24">
        <f t="shared" si="11"/>
        <v>339127.6</v>
      </c>
      <c r="F45" s="24">
        <f t="shared" si="11"/>
        <v>608788.14</v>
      </c>
      <c r="G45" s="24">
        <f t="shared" si="11"/>
        <v>756502.41</v>
      </c>
      <c r="H45" s="24">
        <f t="shared" si="11"/>
        <v>304252.25</v>
      </c>
      <c r="I45" s="24">
        <f>ROUND(I26*I7,2)</f>
        <v>104384.21</v>
      </c>
      <c r="J45" s="24">
        <f>ROUND(J26*J7,2)</f>
        <v>229479.1</v>
      </c>
      <c r="K45" s="24">
        <f t="shared" si="10"/>
        <v>4054579.1200000006</v>
      </c>
    </row>
    <row r="46" spans="1:11" ht="17.25" customHeight="1">
      <c r="A46" s="36" t="s">
        <v>51</v>
      </c>
      <c r="B46" s="20">
        <v>0</v>
      </c>
      <c r="C46" s="24">
        <f>ROUND(C27*C7,2)</f>
        <v>1284.56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1284.56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24415.1</v>
      </c>
      <c r="I49" s="33">
        <f>+I31</f>
        <v>0</v>
      </c>
      <c r="J49" s="33">
        <f>+J31</f>
        <v>0</v>
      </c>
      <c r="K49" s="24">
        <f t="shared" si="10"/>
        <v>24415.1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17976.64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144331.94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-76305</v>
      </c>
      <c r="C56" s="37">
        <f t="shared" si="12"/>
        <v>-97480.91</v>
      </c>
      <c r="D56" s="37">
        <f t="shared" si="12"/>
        <v>-101480.36</v>
      </c>
      <c r="E56" s="37">
        <f t="shared" si="12"/>
        <v>-60197.94</v>
      </c>
      <c r="F56" s="37">
        <f t="shared" si="12"/>
        <v>-80642.649999999994</v>
      </c>
      <c r="G56" s="37">
        <f t="shared" si="12"/>
        <v>-88046.61</v>
      </c>
      <c r="H56" s="37">
        <f t="shared" si="12"/>
        <v>-56643</v>
      </c>
      <c r="I56" s="37">
        <f t="shared" si="12"/>
        <v>-90475.07</v>
      </c>
      <c r="J56" s="37">
        <f t="shared" si="12"/>
        <v>-190629.3</v>
      </c>
      <c r="K56" s="37">
        <f>SUM(B56:J56)</f>
        <v>-841900.84000000008</v>
      </c>
    </row>
    <row r="57" spans="1:11" ht="18.75" customHeight="1">
      <c r="A57" s="16" t="s">
        <v>84</v>
      </c>
      <c r="B57" s="37">
        <f t="shared" ref="B57:J57" si="13">B58+B59+B60+B61+B62+B63</f>
        <v>-76305</v>
      </c>
      <c r="C57" s="37">
        <f t="shared" si="13"/>
        <v>-97278</v>
      </c>
      <c r="D57" s="37">
        <f t="shared" si="13"/>
        <v>-100389</v>
      </c>
      <c r="E57" s="37">
        <f t="shared" si="13"/>
        <v>-55743</v>
      </c>
      <c r="F57" s="37">
        <f t="shared" si="13"/>
        <v>-80262</v>
      </c>
      <c r="G57" s="37">
        <f t="shared" si="13"/>
        <v>-88023</v>
      </c>
      <c r="H57" s="37">
        <f t="shared" si="13"/>
        <v>-56643</v>
      </c>
      <c r="I57" s="37">
        <f t="shared" si="13"/>
        <v>-11370</v>
      </c>
      <c r="J57" s="37">
        <f t="shared" si="13"/>
        <v>-34314</v>
      </c>
      <c r="K57" s="37">
        <f t="shared" ref="K57:K88" si="14">SUM(B57:J57)</f>
        <v>-600327</v>
      </c>
    </row>
    <row r="58" spans="1:11" ht="18.75" customHeight="1">
      <c r="A58" s="12" t="s">
        <v>85</v>
      </c>
      <c r="B58" s="37">
        <f>-ROUND(B9*$D$3,2)</f>
        <v>-76305</v>
      </c>
      <c r="C58" s="37">
        <f t="shared" ref="C58:J58" si="15">-ROUND(C9*$D$3,2)</f>
        <v>-97278</v>
      </c>
      <c r="D58" s="37">
        <f t="shared" si="15"/>
        <v>-100389</v>
      </c>
      <c r="E58" s="37">
        <f t="shared" si="15"/>
        <v>-55743</v>
      </c>
      <c r="F58" s="37">
        <f t="shared" si="15"/>
        <v>-80262</v>
      </c>
      <c r="G58" s="37">
        <f t="shared" si="15"/>
        <v>-88023</v>
      </c>
      <c r="H58" s="37">
        <f t="shared" si="15"/>
        <v>-56643</v>
      </c>
      <c r="I58" s="37">
        <f t="shared" si="15"/>
        <v>-11370</v>
      </c>
      <c r="J58" s="37">
        <f t="shared" si="15"/>
        <v>-34314</v>
      </c>
      <c r="K58" s="37">
        <f t="shared" si="14"/>
        <v>-600327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37">
        <f t="shared" ref="B64:J64" si="16">SUM(C65:C88)</f>
        <v>-202.91</v>
      </c>
      <c r="D64" s="37">
        <f t="shared" si="16"/>
        <v>-1091.3599999999999</v>
      </c>
      <c r="E64" s="37">
        <f t="shared" si="16"/>
        <v>-4454.9399999999996</v>
      </c>
      <c r="F64" s="37">
        <f t="shared" si="16"/>
        <v>-380.65</v>
      </c>
      <c r="G64" s="37">
        <f t="shared" si="16"/>
        <v>-23.61</v>
      </c>
      <c r="H64" s="20">
        <v>0</v>
      </c>
      <c r="I64" s="37">
        <f t="shared" si="16"/>
        <v>-79105.070000000007</v>
      </c>
      <c r="J64" s="37">
        <f t="shared" si="16"/>
        <v>-156315.29999999999</v>
      </c>
      <c r="K64" s="37">
        <f t="shared" si="14"/>
        <v>-241573.84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-76000</v>
      </c>
      <c r="J77" s="37">
        <v>-152000</v>
      </c>
      <c r="K77" s="37">
        <f t="shared" si="14"/>
        <v>-228000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-2971.64</v>
      </c>
      <c r="F88" s="20">
        <v>0</v>
      </c>
      <c r="G88" s="20">
        <v>0</v>
      </c>
      <c r="H88" s="20">
        <v>0</v>
      </c>
      <c r="I88" s="50">
        <v>-1315.24</v>
      </c>
      <c r="J88" s="50">
        <v>-4315.3</v>
      </c>
      <c r="K88" s="50">
        <f t="shared" si="14"/>
        <v>-8602.18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357838.33999999997</v>
      </c>
      <c r="C92" s="25">
        <f t="shared" si="18"/>
        <v>501761.44000000012</v>
      </c>
      <c r="D92" s="25">
        <f t="shared" si="18"/>
        <v>633808.99</v>
      </c>
      <c r="E92" s="25">
        <f t="shared" si="18"/>
        <v>297831.27999999997</v>
      </c>
      <c r="F92" s="25">
        <f t="shared" si="18"/>
        <v>546122.13</v>
      </c>
      <c r="G92" s="25">
        <f t="shared" si="18"/>
        <v>693470.09000000008</v>
      </c>
      <c r="H92" s="25">
        <f t="shared" si="18"/>
        <v>287519.77999999997</v>
      </c>
      <c r="I92" s="25">
        <f>+I93+I94</f>
        <v>13909.14</v>
      </c>
      <c r="J92" s="25">
        <f>+J93+J94</f>
        <v>50448.690000000017</v>
      </c>
      <c r="K92" s="50">
        <f t="shared" si="17"/>
        <v>3382709.8800000004</v>
      </c>
      <c r="L92" s="57"/>
    </row>
    <row r="93" spans="1:12" ht="18.75" customHeight="1">
      <c r="A93" s="16" t="s">
        <v>92</v>
      </c>
      <c r="B93" s="25">
        <f t="shared" ref="B93:J93" si="19">+B44+B57+B64+B89</f>
        <v>342819.12</v>
      </c>
      <c r="C93" s="25">
        <f t="shared" si="19"/>
        <v>481734.93000000011</v>
      </c>
      <c r="D93" s="25">
        <f t="shared" si="19"/>
        <v>613509.65</v>
      </c>
      <c r="E93" s="25">
        <f t="shared" si="19"/>
        <v>278929.65999999997</v>
      </c>
      <c r="F93" s="25">
        <f t="shared" si="19"/>
        <v>528145.49</v>
      </c>
      <c r="G93" s="25">
        <f t="shared" si="19"/>
        <v>668455.80000000005</v>
      </c>
      <c r="H93" s="25">
        <f t="shared" si="19"/>
        <v>272024.34999999998</v>
      </c>
      <c r="I93" s="25">
        <f t="shared" si="19"/>
        <v>13909.14</v>
      </c>
      <c r="J93" s="25">
        <f t="shared" si="19"/>
        <v>38849.800000000017</v>
      </c>
      <c r="K93" s="50">
        <f t="shared" si="17"/>
        <v>3238377.9400000004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17976.64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144331.94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3382709.8699999996</v>
      </c>
    </row>
    <row r="101" spans="1:11" ht="18.75" customHeight="1">
      <c r="A101" s="27" t="s">
        <v>80</v>
      </c>
      <c r="B101" s="28">
        <v>49180.43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49180.43</v>
      </c>
    </row>
    <row r="102" spans="1:11" ht="18.75" customHeight="1">
      <c r="A102" s="27" t="s">
        <v>81</v>
      </c>
      <c r="B102" s="28">
        <v>308657.90999999997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308657.90999999997</v>
      </c>
    </row>
    <row r="103" spans="1:11" ht="18.75" customHeight="1">
      <c r="A103" s="27" t="s">
        <v>82</v>
      </c>
      <c r="B103" s="42">
        <v>0</v>
      </c>
      <c r="C103" s="28">
        <f>+C92</f>
        <v>501761.44000000012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501761.44000000012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633808.99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633808.99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297831.27999999997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297831.27999999997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65914.460000000006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65914.460000000006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91706.92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91706.92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138769.38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138769.38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249731.36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249731.36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193422.46</v>
      </c>
      <c r="H110" s="42">
        <v>0</v>
      </c>
      <c r="I110" s="42">
        <v>0</v>
      </c>
      <c r="J110" s="42">
        <v>0</v>
      </c>
      <c r="K110" s="43">
        <f t="shared" si="21"/>
        <v>193422.46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21166.68</v>
      </c>
      <c r="H111" s="42">
        <v>0</v>
      </c>
      <c r="I111" s="42">
        <v>0</v>
      </c>
      <c r="J111" s="42">
        <v>0</v>
      </c>
      <c r="K111" s="43">
        <f t="shared" si="21"/>
        <v>21166.68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116491.32</v>
      </c>
      <c r="H112" s="42">
        <v>0</v>
      </c>
      <c r="I112" s="42">
        <v>0</v>
      </c>
      <c r="J112" s="42">
        <v>0</v>
      </c>
      <c r="K112" s="43">
        <f t="shared" si="21"/>
        <v>116491.32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97137</v>
      </c>
      <c r="H113" s="42">
        <v>0</v>
      </c>
      <c r="I113" s="42">
        <v>0</v>
      </c>
      <c r="J113" s="42">
        <v>0</v>
      </c>
      <c r="K113" s="43">
        <f t="shared" si="21"/>
        <v>97137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265252.63</v>
      </c>
      <c r="H114" s="42">
        <v>0</v>
      </c>
      <c r="I114" s="42">
        <v>0</v>
      </c>
      <c r="J114" s="42">
        <v>0</v>
      </c>
      <c r="K114" s="43">
        <f t="shared" si="21"/>
        <v>265252.63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101252.94</v>
      </c>
      <c r="I115" s="42">
        <v>0</v>
      </c>
      <c r="J115" s="42">
        <v>0</v>
      </c>
      <c r="K115" s="43">
        <f t="shared" si="21"/>
        <v>101252.94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186266.84</v>
      </c>
      <c r="I116" s="42">
        <v>0</v>
      </c>
      <c r="J116" s="42">
        <v>0</v>
      </c>
      <c r="K116" s="43">
        <f t="shared" si="21"/>
        <v>186266.84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13909.14</v>
      </c>
      <c r="J117" s="42">
        <v>0</v>
      </c>
      <c r="K117" s="43">
        <f t="shared" si="21"/>
        <v>13909.14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50448.69</v>
      </c>
      <c r="K118" s="46">
        <f t="shared" si="21"/>
        <v>50448.69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2014-01-17T11:15:34Z</dcterms:modified>
</cp:coreProperties>
</file>