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7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C64"/>
  <c r="D64"/>
  <c r="E64"/>
  <c r="F64"/>
  <c r="G64"/>
  <c r="H64"/>
  <c r="I64"/>
  <c r="J64"/>
  <c r="K65"/>
  <c r="K66"/>
  <c r="K67"/>
  <c r="K70"/>
  <c r="K72"/>
  <c r="K73"/>
  <c r="K74"/>
  <c r="K75"/>
  <c r="K76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H56" l="1"/>
  <c r="F56"/>
  <c r="D56"/>
  <c r="K64"/>
  <c r="I56"/>
  <c r="G56"/>
  <c r="E56"/>
  <c r="C56"/>
  <c r="B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K57"/>
  <c r="B44"/>
  <c r="K45"/>
  <c r="J93"/>
  <c r="J92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<sst xmlns="http://schemas.openxmlformats.org/spreadsheetml/2006/main" count="123" uniqueCount="123">
  <si>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</si>
  <si>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</si>
  <si>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</si>
  <si>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</si>
  <si>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</si>
  <si>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</si>
  <si>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</si>
  <si>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</si>
  <si>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</si>
  <si>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</si>
  <si>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</si>
  <si>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</si>
  <si>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</si>
  <si>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</si>
  <si>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</si>
  <si>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</si>
  <si>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</si>
  <si>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</si>
  <si>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</si>
  <si>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</si>
  <si>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</si>
  <si>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</si>
  <si>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</si>
  <si>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</si>
  <si>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</si>
  <si>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</si>
  <si>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</si>
  <si>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</si>
  <si>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</si>
  <si>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</si>
  <si>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</si>
  <si>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</si>
  <si>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</si>
  <si>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</si>
  <si>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</si>
  <si>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</si>
  <si>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</si>
  <si>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</si>
  <si>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</si>
  <si>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</si>
  <si>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</si>
  <si>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</si>
  <si>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</si>
  <si>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</si>
  <si>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</si>
  <si>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</si>
  <si>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</si>
  <si>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</si>
  <si>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</si>
  <si>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</si>
  <si>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</si>
  <si>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</si>
  <si>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</si>
  <si>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</si>
  <si>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</si>
  <si>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</si>
  <si>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</si>
  <si>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</si>
  <si>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</si>
  <si>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</si>
  <si>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</si>
  <si>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</si>
  <si>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</si>
  <si>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</si>
  <si>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</si>
  <si>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</si>
  <si>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</si>
  <si>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</si>
  <si>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</si>
  <si>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</si>
  <si>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</si>
  <si>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</si>
  <si>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</si>
  <si>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</si>
  <si>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</si>
  <si>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</si>
  <si>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</si>
  <si>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</si>
  <si>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</si>
  <si>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</si>
  <si>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</si>
  <si>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</si>
  <si>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</si>
  <si>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</si>
  <si>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</si>
  <si>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</si>
  <si>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</si>
  <si>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</si>
  <si>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</si>
  <si>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</si>
  <si>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</si>
  <si>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</si>
  <si>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</si>
  <si>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</si>
  <si>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</si>
  <si>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</si>
  <si>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</si>
  <si>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</si>
  <si>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</si>
  <si>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</si>
  <si>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</si>
  <si>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</si>
  <si>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</si>
  <si>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</si>
  <si>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</si>
  <si>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</si>
  <si>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</si>
  <si>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</si>
  <si>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</si>
  <si>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</si>
  <si>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</si>
  <si>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</si>
  <si>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</si>
  <si>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</si>
  <si>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</si>
  <si>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</si>
  <si>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</si>
  <si>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</si>
  <si>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</si>
  <si>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</si>
  <si>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</si>
  <si>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OPERAÇÃO 11/01/14 - VENCIMENTO 17/01/14</t>
  </si>
  <si>
    <t xml:space="preserve">6.3. Revisão de Remuneração pelo Transporte Coletivo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</si>
</sst>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300883</v>
      </c>
      <c r="C7" s="9">
        <f t="shared" si="0"/>
        <v>386827</v>
      </c>
      <c r="D7" s="9">
        <f t="shared" si="0"/>
        <v>447519</v>
      </c>
      <c r="E7" s="9">
        <f t="shared" si="0"/>
        <v>251741</v>
      </c>
      <c r="F7" s="9">
        <f t="shared" si="0"/>
        <v>411778</v>
      </c>
      <c r="G7" s="9">
        <f t="shared" si="0"/>
        <v>600900</v>
      </c>
      <c r="H7" s="9">
        <f t="shared" si="0"/>
        <v>239286</v>
      </c>
      <c r="I7" s="9">
        <f t="shared" si="0"/>
        <v>52698</v>
      </c>
      <c r="J7" s="9">
        <f t="shared" si="0"/>
        <v>151508</v>
      </c>
      <c r="K7" s="9">
        <f t="shared" si="0"/>
        <v>2843140</v>
      </c>
      <c r="L7" s="55"/>
    </row>
    <row r="8" spans="1:13" ht="17.25" customHeight="1">
      <c r="A8" s="10" t="s">
        <v>31</v>
      </c>
      <c r="B8" s="11">
        <f>B9+B12</f>
        <v>177626</v>
      </c>
      <c r="C8" s="11">
        <f t="shared" ref="C8:J8" si="1">C9+C12</f>
        <v>235580</v>
      </c>
      <c r="D8" s="11">
        <f t="shared" si="1"/>
        <v>257569</v>
      </c>
      <c r="E8" s="11">
        <f t="shared" si="1"/>
        <v>150310</v>
      </c>
      <c r="F8" s="11">
        <f t="shared" si="1"/>
        <v>226295</v>
      </c>
      <c r="G8" s="11">
        <f t="shared" si="1"/>
        <v>320935</v>
      </c>
      <c r="H8" s="11">
        <f t="shared" si="1"/>
        <v>148261</v>
      </c>
      <c r="I8" s="11">
        <f t="shared" si="1"/>
        <v>28709</v>
      </c>
      <c r="J8" s="11">
        <f t="shared" si="1"/>
        <v>86007</v>
      </c>
      <c r="K8" s="11">
        <f>SUM(B8:J8)</f>
        <v>1631292</v>
      </c>
    </row>
    <row r="9" spans="1:13" ht="17.25" customHeight="1">
      <c r="A9" s="15" t="s">
        <v>17</v>
      </c>
      <c r="B9" s="13">
        <f>+B10+B11</f>
        <v>35800</v>
      </c>
      <c r="C9" s="13">
        <f t="shared" ref="C9:J9" si="2">+C10+C11</f>
        <v>50267</v>
      </c>
      <c r="D9" s="13">
        <f t="shared" si="2"/>
        <v>51718</v>
      </c>
      <c r="E9" s="13">
        <f t="shared" si="2"/>
        <v>30246</v>
      </c>
      <c r="F9" s="13">
        <f t="shared" si="2"/>
        <v>36989</v>
      </c>
      <c r="G9" s="13">
        <f t="shared" si="2"/>
        <v>39256</v>
      </c>
      <c r="H9" s="13">
        <f t="shared" si="2"/>
        <v>31987</v>
      </c>
      <c r="I9" s="13">
        <f t="shared" si="2"/>
        <v>7225</v>
      </c>
      <c r="J9" s="13">
        <f t="shared" si="2"/>
        <v>14955</v>
      </c>
      <c r="K9" s="11">
        <f>SUM(B9:J9)</f>
        <v>298443</v>
      </c>
    </row>
    <row r="10" spans="1:13" ht="17.25" customHeight="1">
      <c r="A10" s="31" t="s">
        <v>18</v>
      </c>
      <c r="B10" s="13">
        <v>35800</v>
      </c>
      <c r="C10" s="13">
        <v>50267</v>
      </c>
      <c r="D10" s="13">
        <v>51718</v>
      </c>
      <c r="E10" s="13">
        <v>30246</v>
      </c>
      <c r="F10" s="13">
        <v>36989</v>
      </c>
      <c r="G10" s="13">
        <v>39256</v>
      </c>
      <c r="H10" s="13">
        <v>31987</v>
      </c>
      <c r="I10" s="13">
        <v>7225</v>
      </c>
      <c r="J10" s="13">
        <v>14955</v>
      </c>
      <c r="K10" s="11">
        <f>SUM(B10:J10)</f>
        <v>298443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141826</v>
      </c>
      <c r="C12" s="17">
        <f t="shared" si="3"/>
        <v>185313</v>
      </c>
      <c r="D12" s="17">
        <f t="shared" si="3"/>
        <v>205851</v>
      </c>
      <c r="E12" s="17">
        <f t="shared" si="3"/>
        <v>120064</v>
      </c>
      <c r="F12" s="17">
        <f t="shared" si="3"/>
        <v>189306</v>
      </c>
      <c r="G12" s="17">
        <f t="shared" si="3"/>
        <v>281679</v>
      </c>
      <c r="H12" s="17">
        <f t="shared" si="3"/>
        <v>116274</v>
      </c>
      <c r="I12" s="17">
        <f t="shared" si="3"/>
        <v>21484</v>
      </c>
      <c r="J12" s="17">
        <f t="shared" si="3"/>
        <v>71052</v>
      </c>
      <c r="K12" s="11">
        <f t="shared" ref="K12:K23" si="4">SUM(B12:J12)</f>
        <v>1332849</v>
      </c>
    </row>
    <row r="13" spans="1:13" ht="17.25" customHeight="1">
      <c r="A13" s="14" t="s">
        <v>20</v>
      </c>
      <c r="B13" s="13">
        <v>70214</v>
      </c>
      <c r="C13" s="13">
        <v>100163</v>
      </c>
      <c r="D13" s="13">
        <v>112694</v>
      </c>
      <c r="E13" s="13">
        <v>64198</v>
      </c>
      <c r="F13" s="13">
        <v>97669</v>
      </c>
      <c r="G13" s="13">
        <v>136289</v>
      </c>
      <c r="H13" s="13">
        <v>56384</v>
      </c>
      <c r="I13" s="13">
        <v>12557</v>
      </c>
      <c r="J13" s="13">
        <v>38766</v>
      </c>
      <c r="K13" s="11">
        <f t="shared" si="4"/>
        <v>688934</v>
      </c>
      <c r="L13" s="55"/>
      <c r="M13" s="56"/>
    </row>
    <row r="14" spans="1:13" ht="17.25" customHeight="1">
      <c r="A14" s="14" t="s">
        <v>21</v>
      </c>
      <c r="B14" s="13">
        <v>67128</v>
      </c>
      <c r="C14" s="13">
        <v>79361</v>
      </c>
      <c r="D14" s="13">
        <v>87339</v>
      </c>
      <c r="E14" s="13">
        <v>52427</v>
      </c>
      <c r="F14" s="13">
        <v>85954</v>
      </c>
      <c r="G14" s="13">
        <v>139049</v>
      </c>
      <c r="H14" s="13">
        <v>56395</v>
      </c>
      <c r="I14" s="13">
        <v>8231</v>
      </c>
      <c r="J14" s="13">
        <v>30367</v>
      </c>
      <c r="K14" s="11">
        <f t="shared" si="4"/>
        <v>606251</v>
      </c>
      <c r="L14" s="55"/>
    </row>
    <row r="15" spans="1:13" ht="17.25" customHeight="1">
      <c r="A15" s="14" t="s">
        <v>22</v>
      </c>
      <c r="B15" s="13">
        <v>4484</v>
      </c>
      <c r="C15" s="13">
        <v>5789</v>
      </c>
      <c r="D15" s="13">
        <v>5818</v>
      </c>
      <c r="E15" s="13">
        <v>3439</v>
      </c>
      <c r="F15" s="13">
        <v>5683</v>
      </c>
      <c r="G15" s="13">
        <v>6341</v>
      </c>
      <c r="H15" s="13">
        <v>3495</v>
      </c>
      <c r="I15" s="13">
        <v>696</v>
      </c>
      <c r="J15" s="13">
        <v>1919</v>
      </c>
      <c r="K15" s="11">
        <f t="shared" si="4"/>
        <v>37664</v>
      </c>
    </row>
    <row r="16" spans="1:13" ht="17.25" customHeight="1">
      <c r="A16" s="16" t="s">
        <v>23</v>
      </c>
      <c r="B16" s="11">
        <f>+B17+B18+B19</f>
        <v>100042</v>
      </c>
      <c r="C16" s="11">
        <f t="shared" ref="C16:J16" si="5">+C17+C18+C19</f>
        <v>117294</v>
      </c>
      <c r="D16" s="11">
        <f t="shared" si="5"/>
        <v>145316</v>
      </c>
      <c r="E16" s="11">
        <f t="shared" si="5"/>
        <v>78631</v>
      </c>
      <c r="F16" s="11">
        <f t="shared" si="5"/>
        <v>153975</v>
      </c>
      <c r="G16" s="11">
        <f t="shared" si="5"/>
        <v>249109</v>
      </c>
      <c r="H16" s="11">
        <f t="shared" si="5"/>
        <v>75123</v>
      </c>
      <c r="I16" s="11">
        <f t="shared" si="5"/>
        <v>17358</v>
      </c>
      <c r="J16" s="11">
        <f t="shared" si="5"/>
        <v>47034</v>
      </c>
      <c r="K16" s="11">
        <f t="shared" si="4"/>
        <v>983882</v>
      </c>
    </row>
    <row r="17" spans="1:12" ht="17.25" customHeight="1">
      <c r="A17" s="12" t="s">
        <v>24</v>
      </c>
      <c r="B17" s="13">
        <v>54988</v>
      </c>
      <c r="C17" s="13">
        <v>70885</v>
      </c>
      <c r="D17" s="13">
        <v>88083</v>
      </c>
      <c r="E17" s="13">
        <v>46247</v>
      </c>
      <c r="F17" s="13">
        <v>86487</v>
      </c>
      <c r="G17" s="13">
        <v>128021</v>
      </c>
      <c r="H17" s="13">
        <v>41564</v>
      </c>
      <c r="I17" s="13">
        <v>11121</v>
      </c>
      <c r="J17" s="13">
        <v>27791</v>
      </c>
      <c r="K17" s="11">
        <f t="shared" si="4"/>
        <v>555187</v>
      </c>
      <c r="L17" s="55"/>
    </row>
    <row r="18" spans="1:12" ht="17.25" customHeight="1">
      <c r="A18" s="12" t="s">
        <v>25</v>
      </c>
      <c r="B18" s="13">
        <v>42437</v>
      </c>
      <c r="C18" s="13">
        <v>43376</v>
      </c>
      <c r="D18" s="13">
        <v>53820</v>
      </c>
      <c r="E18" s="13">
        <v>30666</v>
      </c>
      <c r="F18" s="13">
        <v>63763</v>
      </c>
      <c r="G18" s="13">
        <v>116281</v>
      </c>
      <c r="H18" s="13">
        <v>31779</v>
      </c>
      <c r="I18" s="13">
        <v>5797</v>
      </c>
      <c r="J18" s="13">
        <v>18177</v>
      </c>
      <c r="K18" s="11">
        <f t="shared" si="4"/>
        <v>406096</v>
      </c>
      <c r="L18" s="55"/>
    </row>
    <row r="19" spans="1:12" ht="17.25" customHeight="1">
      <c r="A19" s="12" t="s">
        <v>26</v>
      </c>
      <c r="B19" s="13">
        <v>2617</v>
      </c>
      <c r="C19" s="13">
        <v>3033</v>
      </c>
      <c r="D19" s="13">
        <v>3413</v>
      </c>
      <c r="E19" s="13">
        <v>1718</v>
      </c>
      <c r="F19" s="13">
        <v>3725</v>
      </c>
      <c r="G19" s="13">
        <v>4807</v>
      </c>
      <c r="H19" s="13">
        <v>1780</v>
      </c>
      <c r="I19" s="13">
        <v>440</v>
      </c>
      <c r="J19" s="13">
        <v>1066</v>
      </c>
      <c r="K19" s="11">
        <f t="shared" si="4"/>
        <v>22599</v>
      </c>
    </row>
    <row r="20" spans="1:12" ht="17.25" customHeight="1">
      <c r="A20" s="16" t="s">
        <v>27</v>
      </c>
      <c r="B20" s="13">
        <v>23215</v>
      </c>
      <c r="C20" s="13">
        <v>33953</v>
      </c>
      <c r="D20" s="13">
        <v>44634</v>
      </c>
      <c r="E20" s="13">
        <v>22800</v>
      </c>
      <c r="F20" s="13">
        <v>31508</v>
      </c>
      <c r="G20" s="13">
        <v>30856</v>
      </c>
      <c r="H20" s="13">
        <v>14384</v>
      </c>
      <c r="I20" s="13">
        <v>6631</v>
      </c>
      <c r="J20" s="13">
        <v>18467</v>
      </c>
      <c r="K20" s="11">
        <f t="shared" si="4"/>
        <v>226448</v>
      </c>
    </row>
    <row r="21" spans="1:12" ht="17.25" customHeight="1">
      <c r="A21" s="12" t="s">
        <v>28</v>
      </c>
      <c r="B21" s="13">
        <v>14858</v>
      </c>
      <c r="C21" s="13">
        <v>21730</v>
      </c>
      <c r="D21" s="13">
        <v>28566</v>
      </c>
      <c r="E21" s="13">
        <v>14592</v>
      </c>
      <c r="F21" s="13">
        <v>20165</v>
      </c>
      <c r="G21" s="13">
        <v>19748</v>
      </c>
      <c r="H21" s="13">
        <v>9206</v>
      </c>
      <c r="I21" s="13">
        <v>4244</v>
      </c>
      <c r="J21" s="13">
        <v>11819</v>
      </c>
      <c r="K21" s="11">
        <f t="shared" si="4"/>
        <v>144928</v>
      </c>
      <c r="L21" s="55"/>
    </row>
    <row r="22" spans="1:12" ht="17.25" customHeight="1">
      <c r="A22" s="12" t="s">
        <v>29</v>
      </c>
      <c r="B22" s="13">
        <v>8357</v>
      </c>
      <c r="C22" s="13">
        <v>12223</v>
      </c>
      <c r="D22" s="13">
        <v>16068</v>
      </c>
      <c r="E22" s="13">
        <v>8208</v>
      </c>
      <c r="F22" s="13">
        <v>11343</v>
      </c>
      <c r="G22" s="13">
        <v>11108</v>
      </c>
      <c r="H22" s="13">
        <v>5178</v>
      </c>
      <c r="I22" s="13">
        <v>2387</v>
      </c>
      <c r="J22" s="13">
        <v>6648</v>
      </c>
      <c r="K22" s="11">
        <f t="shared" si="4"/>
        <v>81520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1518</v>
      </c>
      <c r="I23" s="11">
        <v>0</v>
      </c>
      <c r="J23" s="11">
        <v>0</v>
      </c>
      <c r="K23" s="11">
        <f t="shared" si="4"/>
        <v>1518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22536.63</v>
      </c>
      <c r="I31" s="20">
        <v>0</v>
      </c>
      <c r="J31" s="20">
        <v>0</v>
      </c>
      <c r="K31" s="24">
        <f>SUM(B31:J31)</f>
        <v>22536.63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698294.41999999993</v>
      </c>
      <c r="C43" s="23">
        <f t="shared" ref="C43:H43" si="8">+C44+C52</f>
        <v>1021964.26</v>
      </c>
      <c r="D43" s="23">
        <f t="shared" si="8"/>
        <v>1337168.75</v>
      </c>
      <c r="E43" s="23">
        <f t="shared" si="8"/>
        <v>643219.30000000005</v>
      </c>
      <c r="F43" s="23">
        <f t="shared" si="8"/>
        <v>1009373.35</v>
      </c>
      <c r="G43" s="23">
        <f t="shared" si="8"/>
        <v>1269538.28</v>
      </c>
      <c r="H43" s="23">
        <f t="shared" si="8"/>
        <v>606288.45000000007</v>
      </c>
      <c r="I43" s="23">
        <f>+I44+I52</f>
        <v>222148.42</v>
      </c>
      <c r="J43" s="23">
        <f>+J44+J52</f>
        <v>390293.14</v>
      </c>
      <c r="K43" s="23">
        <f>SUM(B43:J43)</f>
        <v>7198288.3699999992</v>
      </c>
    </row>
    <row r="44" spans="1:11" ht="17.25" customHeight="1">
      <c r="A44" s="16" t="s">
        <v>49</v>
      </c>
      <c r="B44" s="24">
        <f>SUM(B45:B51)</f>
        <v>683275.2</v>
      </c>
      <c r="C44" s="24">
        <f t="shared" ref="C44:H44" si="9">SUM(C45:C51)</f>
        <v>1001937.75</v>
      </c>
      <c r="D44" s="24">
        <f t="shared" si="9"/>
        <v>1316869.4099999999</v>
      </c>
      <c r="E44" s="24">
        <f t="shared" si="9"/>
        <v>624317.68000000005</v>
      </c>
      <c r="F44" s="24">
        <f t="shared" si="9"/>
        <v>991396.71</v>
      </c>
      <c r="G44" s="24">
        <f t="shared" si="9"/>
        <v>1244523.99</v>
      </c>
      <c r="H44" s="24">
        <f t="shared" si="9"/>
        <v>590793.02</v>
      </c>
      <c r="I44" s="24">
        <f>SUM(I45:I51)</f>
        <v>222148.42</v>
      </c>
      <c r="J44" s="24">
        <f>SUM(J45:J51)</f>
        <v>378694.25</v>
      </c>
      <c r="K44" s="24">
        <f t="shared" ref="K44:K52" si="10">SUM(B44:J44)</f>
        <v>7053956.4299999997</v>
      </c>
    </row>
    <row r="45" spans="1:11" ht="17.25" customHeight="1">
      <c r="A45" s="36" t="s">
        <v>50</v>
      </c>
      <c r="B45" s="24">
        <f t="shared" ref="B45:H45" si="11">ROUND(B26*B7,2)</f>
        <v>683275.2</v>
      </c>
      <c r="C45" s="24">
        <f t="shared" si="11"/>
        <v>999715.7</v>
      </c>
      <c r="D45" s="24">
        <f t="shared" si="11"/>
        <v>1316869.4099999999</v>
      </c>
      <c r="E45" s="24">
        <f t="shared" si="11"/>
        <v>624317.68000000005</v>
      </c>
      <c r="F45" s="24">
        <f t="shared" si="11"/>
        <v>991396.71</v>
      </c>
      <c r="G45" s="24">
        <f t="shared" si="11"/>
        <v>1244523.99</v>
      </c>
      <c r="H45" s="24">
        <f t="shared" si="11"/>
        <v>568256.39</v>
      </c>
      <c r="I45" s="24">
        <f>ROUND(I26*I7,2)</f>
        <v>222148.42</v>
      </c>
      <c r="J45" s="24">
        <f>ROUND(J26*J7,2)</f>
        <v>378694.25</v>
      </c>
      <c r="K45" s="24">
        <f t="shared" si="10"/>
        <v>7029197.7499999991</v>
      </c>
    </row>
    <row r="46" spans="1:11" ht="17.25" customHeight="1">
      <c r="A46" s="36" t="s">
        <v>51</v>
      </c>
      <c r="B46" s="20">
        <v>0</v>
      </c>
      <c r="C46" s="24">
        <f>ROUND(C27*C7,2)</f>
        <v>2222.0500000000002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2222.0500000000002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22536.63</v>
      </c>
      <c r="I49" s="33">
        <f>+I31</f>
        <v>0</v>
      </c>
      <c r="J49" s="33">
        <f>+J31</f>
        <v>0</v>
      </c>
      <c r="K49" s="24">
        <f t="shared" si="10"/>
        <v>22536.63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17976.64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144331.94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-107400</v>
      </c>
      <c r="C56" s="37">
        <f t="shared" si="12"/>
        <v>-151003.91</v>
      </c>
      <c r="D56" s="37">
        <f t="shared" si="12"/>
        <v>-156245.35999999999</v>
      </c>
      <c r="E56" s="37">
        <f t="shared" si="12"/>
        <v>-97560.02</v>
      </c>
      <c r="F56" s="37">
        <f t="shared" si="12"/>
        <v>-111347.65</v>
      </c>
      <c r="G56" s="37">
        <f t="shared" si="12"/>
        <v>-117791.61</v>
      </c>
      <c r="H56" s="37">
        <f t="shared" si="12"/>
        <v>-95961</v>
      </c>
      <c r="I56" s="37">
        <f t="shared" si="12"/>
        <v>-202263.9</v>
      </c>
      <c r="J56" s="37">
        <f t="shared" si="12"/>
        <v>-331851.25</v>
      </c>
      <c r="K56" s="37">
        <f>SUM(B56:J56)</f>
        <v>-1371424.7000000002</v>
      </c>
    </row>
    <row r="57" spans="1:11" ht="18.75" customHeight="1">
      <c r="A57" s="16" t="s">
        <v>84</v>
      </c>
      <c r="B57" s="37">
        <f t="shared" ref="B57:J57" si="13">B58+B59+B60+B61+B62+B63</f>
        <v>-107400</v>
      </c>
      <c r="C57" s="37">
        <f t="shared" si="13"/>
        <v>-150801</v>
      </c>
      <c r="D57" s="37">
        <f t="shared" si="13"/>
        <v>-155154</v>
      </c>
      <c r="E57" s="37">
        <f t="shared" si="13"/>
        <v>-90738</v>
      </c>
      <c r="F57" s="37">
        <f t="shared" si="13"/>
        <v>-110967</v>
      </c>
      <c r="G57" s="37">
        <f t="shared" si="13"/>
        <v>-117768</v>
      </c>
      <c r="H57" s="37">
        <f t="shared" si="13"/>
        <v>-95961</v>
      </c>
      <c r="I57" s="37">
        <f t="shared" si="13"/>
        <v>-21675</v>
      </c>
      <c r="J57" s="37">
        <f t="shared" si="13"/>
        <v>-44865</v>
      </c>
      <c r="K57" s="37">
        <f t="shared" ref="K57:K88" si="14">SUM(B57:J57)</f>
        <v>-895329</v>
      </c>
    </row>
    <row r="58" spans="1:11" ht="18.75" customHeight="1">
      <c r="A58" s="12" t="s">
        <v>85</v>
      </c>
      <c r="B58" s="37">
        <f>-ROUND(B9*$D$3,2)</f>
        <v>-107400</v>
      </c>
      <c r="C58" s="37">
        <f t="shared" ref="C58:J58" si="15">-ROUND(C9*$D$3,2)</f>
        <v>-150801</v>
      </c>
      <c r="D58" s="37">
        <f t="shared" si="15"/>
        <v>-155154</v>
      </c>
      <c r="E58" s="37">
        <f t="shared" si="15"/>
        <v>-90738</v>
      </c>
      <c r="F58" s="37">
        <f t="shared" si="15"/>
        <v>-110967</v>
      </c>
      <c r="G58" s="37">
        <f t="shared" si="15"/>
        <v>-117768</v>
      </c>
      <c r="H58" s="37">
        <f t="shared" si="15"/>
        <v>-95961</v>
      </c>
      <c r="I58" s="37">
        <f t="shared" si="15"/>
        <v>-21675</v>
      </c>
      <c r="J58" s="37">
        <f t="shared" si="15"/>
        <v>-44865</v>
      </c>
      <c r="K58" s="37">
        <f t="shared" si="14"/>
        <v>-895329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37">
        <f t="shared" ref="B64:J64" si="16">SUM(C65:C88)</f>
        <v>-202.91</v>
      </c>
      <c r="D64" s="37">
        <f t="shared" si="16"/>
        <v>-1091.3599999999999</v>
      </c>
      <c r="E64" s="37">
        <f t="shared" si="16"/>
        <v>-6822.02</v>
      </c>
      <c r="F64" s="37">
        <f t="shared" si="16"/>
        <v>-380.65</v>
      </c>
      <c r="G64" s="37">
        <f t="shared" si="16"/>
        <v>-23.61</v>
      </c>
      <c r="H64" s="37">
        <f t="shared" si="16"/>
        <v>0</v>
      </c>
      <c r="I64" s="37">
        <f t="shared" si="16"/>
        <v>-180588.9</v>
      </c>
      <c r="J64" s="37">
        <f t="shared" si="16"/>
        <v>-286986.25</v>
      </c>
      <c r="K64" s="37">
        <f t="shared" si="14"/>
        <v>-476095.69999999995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-176000</v>
      </c>
      <c r="J77" s="37">
        <v>-280000</v>
      </c>
      <c r="K77" s="37">
        <f t="shared" si="14"/>
        <v>-456000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-5338.72</v>
      </c>
      <c r="F88" s="20">
        <v>0</v>
      </c>
      <c r="G88" s="20">
        <v>0</v>
      </c>
      <c r="H88" s="20">
        <v>0</v>
      </c>
      <c r="I88" s="50">
        <v>-2799.07</v>
      </c>
      <c r="J88" s="50">
        <v>-6986.25</v>
      </c>
      <c r="K88" s="50">
        <f t="shared" si="14"/>
        <v>-15124.04</v>
      </c>
      <c r="L88" s="61"/>
    </row>
    <row r="89" spans="1:12" ht="18.75" customHeight="1">
      <c r="A89" s="16" t="s">
        <v>122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590894.41999999993</v>
      </c>
      <c r="C92" s="25">
        <f t="shared" si="18"/>
        <v>870960.35</v>
      </c>
      <c r="D92" s="25">
        <f t="shared" si="18"/>
        <v>1180923.3899999999</v>
      </c>
      <c r="E92" s="25">
        <f t="shared" si="18"/>
        <v>545659.28</v>
      </c>
      <c r="F92" s="25">
        <f t="shared" si="18"/>
        <v>898025.7</v>
      </c>
      <c r="G92" s="25">
        <f t="shared" si="18"/>
        <v>1151746.67</v>
      </c>
      <c r="H92" s="25">
        <f t="shared" si="18"/>
        <v>510327.45</v>
      </c>
      <c r="I92" s="25">
        <f>+I93+I94</f>
        <v>19884.520000000019</v>
      </c>
      <c r="J92" s="25">
        <f>+J93+J94</f>
        <v>58441.89</v>
      </c>
      <c r="K92" s="50">
        <f t="shared" si="17"/>
        <v>5826863.6700000009</v>
      </c>
      <c r="L92" s="57"/>
    </row>
    <row r="93" spans="1:12" ht="18.75" customHeight="1">
      <c r="A93" s="16" t="s">
        <v>92</v>
      </c>
      <c r="B93" s="25">
        <f t="shared" ref="B93:J93" si="19">+B44+B57+B64+B89</f>
        <v>575875.19999999995</v>
      </c>
      <c r="C93" s="25">
        <f t="shared" si="19"/>
        <v>850933.84</v>
      </c>
      <c r="D93" s="25">
        <f t="shared" si="19"/>
        <v>1160624.0499999998</v>
      </c>
      <c r="E93" s="25">
        <f t="shared" si="19"/>
        <v>526757.66</v>
      </c>
      <c r="F93" s="25">
        <f t="shared" si="19"/>
        <v>880049.05999999994</v>
      </c>
      <c r="G93" s="25">
        <f t="shared" si="19"/>
        <v>1126732.3799999999</v>
      </c>
      <c r="H93" s="25">
        <f t="shared" si="19"/>
        <v>494832.02</v>
      </c>
      <c r="I93" s="25">
        <f t="shared" si="19"/>
        <v>19884.520000000019</v>
      </c>
      <c r="J93" s="25">
        <f t="shared" si="19"/>
        <v>46843</v>
      </c>
      <c r="K93" s="50">
        <f t="shared" si="17"/>
        <v>5682531.7299999986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17976.64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144331.94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5826863.6899999995</v>
      </c>
    </row>
    <row r="101" spans="1:11" ht="18.75" customHeight="1">
      <c r="A101" s="27" t="s">
        <v>80</v>
      </c>
      <c r="B101" s="28">
        <v>81342.17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81342.17</v>
      </c>
    </row>
    <row r="102" spans="1:11" ht="18.75" customHeight="1">
      <c r="A102" s="27" t="s">
        <v>81</v>
      </c>
      <c r="B102" s="28">
        <v>509552.25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509552.25</v>
      </c>
    </row>
    <row r="103" spans="1:11" ht="18.75" customHeight="1">
      <c r="A103" s="27" t="s">
        <v>82</v>
      </c>
      <c r="B103" s="42">
        <v>0</v>
      </c>
      <c r="C103" s="28">
        <f>+C92</f>
        <v>870960.35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870960.35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1180923.3899999999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1180923.3899999999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545659.28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545659.28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108354.04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108354.04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150721.15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150721.15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228082.51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228082.51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410868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410868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348132.51</v>
      </c>
      <c r="H110" s="42">
        <v>0</v>
      </c>
      <c r="I110" s="42">
        <v>0</v>
      </c>
      <c r="J110" s="42">
        <v>0</v>
      </c>
      <c r="K110" s="43">
        <f t="shared" si="21"/>
        <v>348132.51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30332.2</v>
      </c>
      <c r="H111" s="42">
        <v>0</v>
      </c>
      <c r="I111" s="42">
        <v>0</v>
      </c>
      <c r="J111" s="42">
        <v>0</v>
      </c>
      <c r="K111" s="43">
        <f t="shared" si="21"/>
        <v>30332.2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191782.76</v>
      </c>
      <c r="H112" s="42">
        <v>0</v>
      </c>
      <c r="I112" s="42">
        <v>0</v>
      </c>
      <c r="J112" s="42">
        <v>0</v>
      </c>
      <c r="K112" s="43">
        <f t="shared" si="21"/>
        <v>191782.76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154233.32999999999</v>
      </c>
      <c r="H113" s="42">
        <v>0</v>
      </c>
      <c r="I113" s="42">
        <v>0</v>
      </c>
      <c r="J113" s="42">
        <v>0</v>
      </c>
      <c r="K113" s="43">
        <f t="shared" si="21"/>
        <v>154233.32999999999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427265.88</v>
      </c>
      <c r="H114" s="42">
        <v>0</v>
      </c>
      <c r="I114" s="42">
        <v>0</v>
      </c>
      <c r="J114" s="42">
        <v>0</v>
      </c>
      <c r="K114" s="43">
        <f t="shared" si="21"/>
        <v>427265.88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179347.04</v>
      </c>
      <c r="I115" s="42">
        <v>0</v>
      </c>
      <c r="J115" s="42">
        <v>0</v>
      </c>
      <c r="K115" s="43">
        <f t="shared" si="21"/>
        <v>179347.04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330980.42</v>
      </c>
      <c r="I116" s="42">
        <v>0</v>
      </c>
      <c r="J116" s="42">
        <v>0</v>
      </c>
      <c r="K116" s="43">
        <f t="shared" si="21"/>
        <v>330980.42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19884.52</v>
      </c>
      <c r="J117" s="42">
        <v>0</v>
      </c>
      <c r="K117" s="43">
        <f t="shared" si="21"/>
        <v>19884.52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58441.89</v>
      </c>
      <c r="K118" s="46">
        <f t="shared" si="21"/>
        <v>58441.89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2014-01-17T11:13:16Z</dcterms:modified>
</cp:coreProperties>
</file>