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1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F58"/>
  <c r="F57" s="1"/>
  <c r="G58"/>
  <c r="G57" s="1"/>
  <c r="H58"/>
  <c r="H57" s="1"/>
  <c r="H56" s="1"/>
  <c r="I58"/>
  <c r="I57" s="1"/>
  <c r="I56" s="1"/>
  <c r="J58"/>
  <c r="J57" s="1"/>
  <c r="J56" s="1"/>
  <c r="K58"/>
  <c r="K59"/>
  <c r="K60"/>
  <c r="K61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/>
  <c r="K95"/>
  <c r="K101"/>
  <c r="K102"/>
  <c r="K106"/>
  <c r="K107"/>
  <c r="K108"/>
  <c r="K109"/>
  <c r="K110"/>
  <c r="K111"/>
  <c r="K112"/>
  <c r="K113"/>
  <c r="K114"/>
  <c r="K115"/>
  <c r="K116"/>
  <c r="K117"/>
  <c r="K118"/>
  <c r="G56" l="1"/>
  <c r="E56"/>
  <c r="K64"/>
  <c r="F56"/>
  <c r="J43"/>
  <c r="J93"/>
  <c r="J92" s="1"/>
  <c r="H43"/>
  <c r="H93"/>
  <c r="H92" s="1"/>
  <c r="F43"/>
  <c r="F93"/>
  <c r="F92" s="1"/>
  <c r="D43"/>
  <c r="D93"/>
  <c r="D92" s="1"/>
  <c r="D104" s="1"/>
  <c r="K104" s="1"/>
  <c r="K8"/>
  <c r="K7" s="1"/>
  <c r="B7"/>
  <c r="B45" s="1"/>
  <c r="K57"/>
  <c r="B56"/>
  <c r="K56" s="1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C93" l="1"/>
  <c r="C92" s="1"/>
  <c r="C103" s="1"/>
  <c r="K103" s="1"/>
  <c r="K100" s="1"/>
  <c r="C43"/>
  <c r="B44"/>
  <c r="K45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<sst xmlns="http://schemas.openxmlformats.org/spreadsheetml/2006/main" count="123" uniqueCount="123">
  <si>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</si>
  <si>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</si>
  <si>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</si>
  <si>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</si>
  <si>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</si>
  <si>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</si>
  <si>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</si>
  <si>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</si>
  <si>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</si>
  <si>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</si>
  <si>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</si>
  <si>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</si>
  <si>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</si>
  <si>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</si>
  <si>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</si>
  <si>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</si>
  <si>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</si>
  <si>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</si>
  <si>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</si>
  <si>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</si>
  <si>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</si>
  <si>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</si>
  <si>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</si>
  <si>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</si>
  <si>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</si>
  <si>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</si>
  <si>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</si>
  <si>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</si>
  <si>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</si>
  <si>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</si>
  <si>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</si>
  <si>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</si>
  <si>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</si>
  <si>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</si>
  <si>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</si>
  <si>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</si>
  <si>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</si>
  <si>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</si>
  <si>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</si>
  <si>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</si>
  <si>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</si>
  <si>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</si>
  <si>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</si>
  <si>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</si>
  <si>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</si>
  <si>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</si>
  <si>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</si>
  <si>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</si>
  <si>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</si>
  <si>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</si>
  <si>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</si>
  <si>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</si>
  <si>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</si>
  <si>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</si>
  <si>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</si>
  <si>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</si>
  <si>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</si>
  <si>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</si>
  <si>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</si>
  <si>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</si>
  <si>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</si>
  <si>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</si>
  <si>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</si>
  <si>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</si>
  <si>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</si>
  <si>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</si>
  <si>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</si>
  <si>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</si>
  <si>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</si>
  <si>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</si>
  <si>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</si>
  <si>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</si>
  <si>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</si>
  <si>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</si>
  <si>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</si>
  <si>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</si>
  <si>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</si>
  <si>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</si>
  <si>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</si>
  <si>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</si>
  <si>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</si>
  <si>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</si>
  <si>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</si>
  <si>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</si>
  <si>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</si>
  <si>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</si>
  <si>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</si>
  <si>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</si>
  <si>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</si>
  <si>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</si>
  <si>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</si>
  <si>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</si>
  <si>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</si>
  <si>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</si>
  <si>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</si>
  <si>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</si>
  <si>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</si>
  <si>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</si>
  <si>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</si>
  <si>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</si>
  <si>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</si>
  <si>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</si>
  <si>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</si>
  <si>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</si>
  <si>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</si>
  <si>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</si>
  <si>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</si>
  <si>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</si>
  <si>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</si>
  <si>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</si>
  <si>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</si>
  <si>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</si>
  <si>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</si>
  <si>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</si>
  <si>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</si>
  <si>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</si>
  <si>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</si>
  <si>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</si>
  <si>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</si>
  <si>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</si>
  <si>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</si>
  <si>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</si>
  <si>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10/01/14 - VENCIMENTO 17/01/14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</si>
</sst>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507926</v>
      </c>
      <c r="C7" s="9">
        <f t="shared" si="0"/>
        <v>663120</v>
      </c>
      <c r="D7" s="9">
        <f t="shared" si="0"/>
        <v>694504</v>
      </c>
      <c r="E7" s="9">
        <f t="shared" si="0"/>
        <v>469272</v>
      </c>
      <c r="F7" s="9">
        <f t="shared" si="0"/>
        <v>665203</v>
      </c>
      <c r="G7" s="9">
        <f t="shared" si="0"/>
        <v>1018098</v>
      </c>
      <c r="H7" s="9">
        <f t="shared" si="0"/>
        <v>455271</v>
      </c>
      <c r="I7" s="9">
        <f t="shared" si="0"/>
        <v>102206</v>
      </c>
      <c r="J7" s="9">
        <f t="shared" si="0"/>
        <v>252607</v>
      </c>
      <c r="K7" s="9">
        <f t="shared" si="0"/>
        <v>4828207</v>
      </c>
      <c r="L7" s="55"/>
    </row>
    <row r="8" spans="1:13" ht="17.25" customHeight="1">
      <c r="A8" s="10" t="s">
        <v>31</v>
      </c>
      <c r="B8" s="11">
        <f>B9+B12</f>
        <v>299726</v>
      </c>
      <c r="C8" s="11">
        <f t="shared" ref="C8:J8" si="1">C9+C12</f>
        <v>397917</v>
      </c>
      <c r="D8" s="11">
        <f t="shared" si="1"/>
        <v>392180</v>
      </c>
      <c r="E8" s="11">
        <f t="shared" si="1"/>
        <v>275960</v>
      </c>
      <c r="F8" s="11">
        <f t="shared" si="1"/>
        <v>367646</v>
      </c>
      <c r="G8" s="11">
        <f t="shared" si="1"/>
        <v>545507</v>
      </c>
      <c r="H8" s="11">
        <f t="shared" si="1"/>
        <v>277926</v>
      </c>
      <c r="I8" s="11">
        <f t="shared" si="1"/>
        <v>53795</v>
      </c>
      <c r="J8" s="11">
        <f t="shared" si="1"/>
        <v>141904</v>
      </c>
      <c r="K8" s="11">
        <f>SUM(B8:J8)</f>
        <v>2752561</v>
      </c>
    </row>
    <row r="9" spans="1:13" ht="17.25" customHeight="1">
      <c r="A9" s="15" t="s">
        <v>17</v>
      </c>
      <c r="B9" s="13">
        <f>+B10+B11</f>
        <v>48224</v>
      </c>
      <c r="C9" s="13">
        <f t="shared" ref="C9:J9" si="2">+C10+C11</f>
        <v>67424</v>
      </c>
      <c r="D9" s="13">
        <f t="shared" si="2"/>
        <v>63675</v>
      </c>
      <c r="E9" s="13">
        <f t="shared" si="2"/>
        <v>42594</v>
      </c>
      <c r="F9" s="13">
        <f t="shared" si="2"/>
        <v>50596</v>
      </c>
      <c r="G9" s="13">
        <f t="shared" si="2"/>
        <v>57283</v>
      </c>
      <c r="H9" s="13">
        <f t="shared" si="2"/>
        <v>51501</v>
      </c>
      <c r="I9" s="13">
        <f t="shared" si="2"/>
        <v>10494</v>
      </c>
      <c r="J9" s="13">
        <f t="shared" si="2"/>
        <v>20188</v>
      </c>
      <c r="K9" s="11">
        <f>SUM(B9:J9)</f>
        <v>411979</v>
      </c>
    </row>
    <row r="10" spans="1:13" ht="17.25" customHeight="1">
      <c r="A10" s="31" t="s">
        <v>18</v>
      </c>
      <c r="B10" s="13">
        <v>48224</v>
      </c>
      <c r="C10" s="13">
        <v>67424</v>
      </c>
      <c r="D10" s="13">
        <v>63675</v>
      </c>
      <c r="E10" s="13">
        <v>42594</v>
      </c>
      <c r="F10" s="13">
        <v>50596</v>
      </c>
      <c r="G10" s="13">
        <v>57283</v>
      </c>
      <c r="H10" s="13">
        <v>51501</v>
      </c>
      <c r="I10" s="13">
        <v>10494</v>
      </c>
      <c r="J10" s="13">
        <v>20188</v>
      </c>
      <c r="K10" s="11">
        <f>SUM(B10:J10)</f>
        <v>411979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251502</v>
      </c>
      <c r="C12" s="17">
        <f t="shared" si="3"/>
        <v>330493</v>
      </c>
      <c r="D12" s="17">
        <f t="shared" si="3"/>
        <v>328505</v>
      </c>
      <c r="E12" s="17">
        <f t="shared" si="3"/>
        <v>233366</v>
      </c>
      <c r="F12" s="17">
        <f t="shared" si="3"/>
        <v>317050</v>
      </c>
      <c r="G12" s="17">
        <f t="shared" si="3"/>
        <v>488224</v>
      </c>
      <c r="H12" s="17">
        <f t="shared" si="3"/>
        <v>226425</v>
      </c>
      <c r="I12" s="17">
        <f t="shared" si="3"/>
        <v>43301</v>
      </c>
      <c r="J12" s="17">
        <f t="shared" si="3"/>
        <v>121716</v>
      </c>
      <c r="K12" s="11">
        <f t="shared" ref="K12:K23" si="4">SUM(B12:J12)</f>
        <v>2340582</v>
      </c>
    </row>
    <row r="13" spans="1:13" ht="17.25" customHeight="1">
      <c r="A13" s="14" t="s">
        <v>20</v>
      </c>
      <c r="B13" s="13">
        <v>122172</v>
      </c>
      <c r="C13" s="13">
        <v>173249</v>
      </c>
      <c r="D13" s="13">
        <v>178365</v>
      </c>
      <c r="E13" s="13">
        <v>121457</v>
      </c>
      <c r="F13" s="13">
        <v>163719</v>
      </c>
      <c r="G13" s="13">
        <v>238114</v>
      </c>
      <c r="H13" s="13">
        <v>109208</v>
      </c>
      <c r="I13" s="13">
        <v>24944</v>
      </c>
      <c r="J13" s="13">
        <v>65752</v>
      </c>
      <c r="K13" s="11">
        <f t="shared" si="4"/>
        <v>1196980</v>
      </c>
      <c r="L13" s="55"/>
      <c r="M13" s="56"/>
    </row>
    <row r="14" spans="1:13" ht="17.25" customHeight="1">
      <c r="A14" s="14" t="s">
        <v>21</v>
      </c>
      <c r="B14" s="13">
        <v>121379</v>
      </c>
      <c r="C14" s="13">
        <v>146180</v>
      </c>
      <c r="D14" s="13">
        <v>140206</v>
      </c>
      <c r="E14" s="13">
        <v>105028</v>
      </c>
      <c r="F14" s="13">
        <v>143881</v>
      </c>
      <c r="G14" s="13">
        <v>238134</v>
      </c>
      <c r="H14" s="13">
        <v>109638</v>
      </c>
      <c r="I14" s="13">
        <v>16867</v>
      </c>
      <c r="J14" s="13">
        <v>52448</v>
      </c>
      <c r="K14" s="11">
        <f t="shared" si="4"/>
        <v>1073761</v>
      </c>
      <c r="L14" s="55"/>
    </row>
    <row r="15" spans="1:13" ht="17.25" customHeight="1">
      <c r="A15" s="14" t="s">
        <v>22</v>
      </c>
      <c r="B15" s="13">
        <v>7951</v>
      </c>
      <c r="C15" s="13">
        <v>11064</v>
      </c>
      <c r="D15" s="13">
        <v>9934</v>
      </c>
      <c r="E15" s="13">
        <v>6881</v>
      </c>
      <c r="F15" s="13">
        <v>9450</v>
      </c>
      <c r="G15" s="13">
        <v>11976</v>
      </c>
      <c r="H15" s="13">
        <v>7579</v>
      </c>
      <c r="I15" s="13">
        <v>1490</v>
      </c>
      <c r="J15" s="13">
        <v>3516</v>
      </c>
      <c r="K15" s="11">
        <f t="shared" si="4"/>
        <v>69841</v>
      </c>
    </row>
    <row r="16" spans="1:13" ht="17.25" customHeight="1">
      <c r="A16" s="16" t="s">
        <v>23</v>
      </c>
      <c r="B16" s="11">
        <f>+B17+B18+B19</f>
        <v>171829</v>
      </c>
      <c r="C16" s="11">
        <f t="shared" ref="C16:J16" si="5">+C17+C18+C19</f>
        <v>207104</v>
      </c>
      <c r="D16" s="11">
        <f t="shared" si="5"/>
        <v>229749</v>
      </c>
      <c r="E16" s="11">
        <f t="shared" si="5"/>
        <v>151324</v>
      </c>
      <c r="F16" s="11">
        <f t="shared" si="5"/>
        <v>246703</v>
      </c>
      <c r="G16" s="11">
        <f t="shared" si="5"/>
        <v>418197</v>
      </c>
      <c r="H16" s="11">
        <f t="shared" si="5"/>
        <v>144316</v>
      </c>
      <c r="I16" s="11">
        <f t="shared" si="5"/>
        <v>35809</v>
      </c>
      <c r="J16" s="11">
        <f t="shared" si="5"/>
        <v>80138</v>
      </c>
      <c r="K16" s="11">
        <f t="shared" si="4"/>
        <v>1685169</v>
      </c>
    </row>
    <row r="17" spans="1:12" ht="17.25" customHeight="1">
      <c r="A17" s="12" t="s">
        <v>24</v>
      </c>
      <c r="B17" s="13">
        <v>93974</v>
      </c>
      <c r="C17" s="13">
        <v>124663</v>
      </c>
      <c r="D17" s="13">
        <v>142338</v>
      </c>
      <c r="E17" s="13">
        <v>89355</v>
      </c>
      <c r="F17" s="13">
        <v>143662</v>
      </c>
      <c r="G17" s="13">
        <v>225831</v>
      </c>
      <c r="H17" s="13">
        <v>83061</v>
      </c>
      <c r="I17" s="13">
        <v>22984</v>
      </c>
      <c r="J17" s="13">
        <v>48564</v>
      </c>
      <c r="K17" s="11">
        <f t="shared" si="4"/>
        <v>974432</v>
      </c>
      <c r="L17" s="55"/>
    </row>
    <row r="18" spans="1:12" ht="17.25" customHeight="1">
      <c r="A18" s="12" t="s">
        <v>25</v>
      </c>
      <c r="B18" s="13">
        <v>73021</v>
      </c>
      <c r="C18" s="13">
        <v>76560</v>
      </c>
      <c r="D18" s="13">
        <v>81349</v>
      </c>
      <c r="E18" s="13">
        <v>58138</v>
      </c>
      <c r="F18" s="13">
        <v>96562</v>
      </c>
      <c r="G18" s="13">
        <v>183283</v>
      </c>
      <c r="H18" s="13">
        <v>57487</v>
      </c>
      <c r="I18" s="13">
        <v>11777</v>
      </c>
      <c r="J18" s="13">
        <v>29382</v>
      </c>
      <c r="K18" s="11">
        <f t="shared" si="4"/>
        <v>667559</v>
      </c>
      <c r="L18" s="55"/>
    </row>
    <row r="19" spans="1:12" ht="17.25" customHeight="1">
      <c r="A19" s="12" t="s">
        <v>26</v>
      </c>
      <c r="B19" s="13">
        <v>4834</v>
      </c>
      <c r="C19" s="13">
        <v>5881</v>
      </c>
      <c r="D19" s="13">
        <v>6062</v>
      </c>
      <c r="E19" s="13">
        <v>3831</v>
      </c>
      <c r="F19" s="13">
        <v>6479</v>
      </c>
      <c r="G19" s="13">
        <v>9083</v>
      </c>
      <c r="H19" s="13">
        <v>3768</v>
      </c>
      <c r="I19" s="13">
        <v>1048</v>
      </c>
      <c r="J19" s="13">
        <v>2192</v>
      </c>
      <c r="K19" s="11">
        <f t="shared" si="4"/>
        <v>43178</v>
      </c>
    </row>
    <row r="20" spans="1:12" ht="17.25" customHeight="1">
      <c r="A20" s="16" t="s">
        <v>27</v>
      </c>
      <c r="B20" s="13">
        <v>36371</v>
      </c>
      <c r="C20" s="13">
        <v>58099</v>
      </c>
      <c r="D20" s="13">
        <v>72575</v>
      </c>
      <c r="E20" s="13">
        <v>41988</v>
      </c>
      <c r="F20" s="13">
        <v>50854</v>
      </c>
      <c r="G20" s="13">
        <v>54394</v>
      </c>
      <c r="H20" s="13">
        <v>27590</v>
      </c>
      <c r="I20" s="13">
        <v>12602</v>
      </c>
      <c r="J20" s="13">
        <v>30565</v>
      </c>
      <c r="K20" s="11">
        <f t="shared" si="4"/>
        <v>385038</v>
      </c>
    </row>
    <row r="21" spans="1:12" ht="17.25" customHeight="1">
      <c r="A21" s="12" t="s">
        <v>28</v>
      </c>
      <c r="B21" s="13">
        <v>23277</v>
      </c>
      <c r="C21" s="13">
        <v>37183</v>
      </c>
      <c r="D21" s="13">
        <v>46448</v>
      </c>
      <c r="E21" s="13">
        <v>26872</v>
      </c>
      <c r="F21" s="13">
        <v>32547</v>
      </c>
      <c r="G21" s="13">
        <v>34812</v>
      </c>
      <c r="H21" s="13">
        <v>17658</v>
      </c>
      <c r="I21" s="13">
        <v>8065</v>
      </c>
      <c r="J21" s="13">
        <v>19562</v>
      </c>
      <c r="K21" s="11">
        <f t="shared" si="4"/>
        <v>246424</v>
      </c>
      <c r="L21" s="55"/>
    </row>
    <row r="22" spans="1:12" ht="17.25" customHeight="1">
      <c r="A22" s="12" t="s">
        <v>29</v>
      </c>
      <c r="B22" s="13">
        <v>13094</v>
      </c>
      <c r="C22" s="13">
        <v>20916</v>
      </c>
      <c r="D22" s="13">
        <v>26127</v>
      </c>
      <c r="E22" s="13">
        <v>15116</v>
      </c>
      <c r="F22" s="13">
        <v>18307</v>
      </c>
      <c r="G22" s="13">
        <v>19582</v>
      </c>
      <c r="H22" s="13">
        <v>9932</v>
      </c>
      <c r="I22" s="13">
        <v>4537</v>
      </c>
      <c r="J22" s="13">
        <v>11003</v>
      </c>
      <c r="K22" s="11">
        <f t="shared" si="4"/>
        <v>138614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5439</v>
      </c>
      <c r="I23" s="11">
        <v>0</v>
      </c>
      <c r="J23" s="11">
        <v>0</v>
      </c>
      <c r="K23" s="11">
        <f t="shared" si="4"/>
        <v>5439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13225.04</v>
      </c>
      <c r="I31" s="20">
        <v>0</v>
      </c>
      <c r="J31" s="20">
        <v>0</v>
      </c>
      <c r="K31" s="24">
        <f>SUM(B31:J31)</f>
        <v>13225.04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1168468.3699999999</v>
      </c>
      <c r="C43" s="23">
        <f t="shared" ref="C43:H43" si="8">+C44+C52</f>
        <v>1737603</v>
      </c>
      <c r="D43" s="23">
        <f t="shared" si="8"/>
        <v>2063946.81</v>
      </c>
      <c r="E43" s="23">
        <f t="shared" si="8"/>
        <v>1182696.1800000002</v>
      </c>
      <c r="F43" s="23">
        <f t="shared" si="8"/>
        <v>1619896.82</v>
      </c>
      <c r="G43" s="23">
        <f t="shared" si="8"/>
        <v>2133597.06</v>
      </c>
      <c r="H43" s="23">
        <f t="shared" si="8"/>
        <v>1109898.04</v>
      </c>
      <c r="I43" s="23">
        <f>+I44+I52</f>
        <v>430849.39</v>
      </c>
      <c r="J43" s="23">
        <f>+J44+J52</f>
        <v>642990.09</v>
      </c>
      <c r="K43" s="23">
        <f>SUM(B43:J43)</f>
        <v>12089945.760000002</v>
      </c>
    </row>
    <row r="44" spans="1:11" ht="17.25" customHeight="1">
      <c r="A44" s="16" t="s">
        <v>49</v>
      </c>
      <c r="B44" s="24">
        <f>SUM(B45:B51)</f>
        <v>1153449.1499999999</v>
      </c>
      <c r="C44" s="24">
        <f t="shared" ref="C44:H44" si="9">SUM(C45:C51)</f>
        <v>1717576.49</v>
      </c>
      <c r="D44" s="24">
        <f t="shared" si="9"/>
        <v>2043647.47</v>
      </c>
      <c r="E44" s="24">
        <f t="shared" si="9"/>
        <v>1163794.56</v>
      </c>
      <c r="F44" s="24">
        <f t="shared" si="9"/>
        <v>1601542.74</v>
      </c>
      <c r="G44" s="24">
        <f t="shared" si="9"/>
        <v>2108582.77</v>
      </c>
      <c r="H44" s="24">
        <f t="shared" si="9"/>
        <v>1094402.6100000001</v>
      </c>
      <c r="I44" s="24">
        <f>SUM(I45:I51)</f>
        <v>430849.39</v>
      </c>
      <c r="J44" s="24">
        <f>SUM(J45:J51)</f>
        <v>631391.19999999995</v>
      </c>
      <c r="K44" s="24">
        <f t="shared" ref="K44:K52" si="10">SUM(B44:J44)</f>
        <v>11945236.379999999</v>
      </c>
    </row>
    <row r="45" spans="1:11" ht="17.25" customHeight="1">
      <c r="A45" s="36" t="s">
        <v>50</v>
      </c>
      <c r="B45" s="24">
        <f t="shared" ref="B45:H45" si="11">ROUND(B26*B7,2)</f>
        <v>1153449.1499999999</v>
      </c>
      <c r="C45" s="24">
        <f t="shared" si="11"/>
        <v>1713767.33</v>
      </c>
      <c r="D45" s="24">
        <f t="shared" si="11"/>
        <v>2043647.47</v>
      </c>
      <c r="E45" s="24">
        <f t="shared" si="11"/>
        <v>1163794.56</v>
      </c>
      <c r="F45" s="24">
        <f t="shared" si="11"/>
        <v>1601542.74</v>
      </c>
      <c r="G45" s="24">
        <f t="shared" si="11"/>
        <v>2108582.77</v>
      </c>
      <c r="H45" s="24">
        <f t="shared" si="11"/>
        <v>1081177.57</v>
      </c>
      <c r="I45" s="24">
        <f>ROUND(I26*I7,2)</f>
        <v>430849.39</v>
      </c>
      <c r="J45" s="24">
        <f>ROUND(J26*J7,2)</f>
        <v>631391.19999999995</v>
      </c>
      <c r="K45" s="24">
        <f t="shared" si="10"/>
        <v>11928202.18</v>
      </c>
    </row>
    <row r="46" spans="1:11" ht="17.25" customHeight="1">
      <c r="A46" s="36" t="s">
        <v>51</v>
      </c>
      <c r="B46" s="20">
        <v>0</v>
      </c>
      <c r="C46" s="24">
        <f>ROUND(C27*C7,2)</f>
        <v>3809.16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3809.16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13225.04</v>
      </c>
      <c r="I49" s="33">
        <f>+I31</f>
        <v>0</v>
      </c>
      <c r="J49" s="33">
        <f>+J31</f>
        <v>0</v>
      </c>
      <c r="K49" s="24">
        <f t="shared" si="10"/>
        <v>13225.04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18354.080000000002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144709.38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-237385.92</v>
      </c>
      <c r="C56" s="37">
        <f t="shared" si="12"/>
        <v>-227564.54</v>
      </c>
      <c r="D56" s="37">
        <f t="shared" si="12"/>
        <v>-236802.72999999998</v>
      </c>
      <c r="E56" s="37">
        <f t="shared" si="12"/>
        <v>-420373.49</v>
      </c>
      <c r="F56" s="37">
        <f t="shared" si="12"/>
        <v>-268917.34000000003</v>
      </c>
      <c r="G56" s="37">
        <f t="shared" si="12"/>
        <v>-276609.47000000003</v>
      </c>
      <c r="H56" s="37">
        <f t="shared" si="12"/>
        <v>-167852.37</v>
      </c>
      <c r="I56" s="37">
        <f t="shared" si="12"/>
        <v>-73393.45</v>
      </c>
      <c r="J56" s="37">
        <f t="shared" si="12"/>
        <v>-81748.37</v>
      </c>
      <c r="K56" s="37">
        <f>SUM(B56:J56)</f>
        <v>-1990647.6799999997</v>
      </c>
    </row>
    <row r="57" spans="1:11" ht="18.75" customHeight="1">
      <c r="A57" s="16" t="s">
        <v>84</v>
      </c>
      <c r="B57" s="37">
        <f t="shared" ref="B57:J57" si="13">B58+B59+B60+B61+B62+B63</f>
        <v>-223857.64</v>
      </c>
      <c r="C57" s="37">
        <f t="shared" si="13"/>
        <v>-207722.92</v>
      </c>
      <c r="D57" s="37">
        <f t="shared" si="13"/>
        <v>-217146.11</v>
      </c>
      <c r="E57" s="37">
        <f t="shared" si="13"/>
        <v>-227427.65</v>
      </c>
      <c r="F57" s="37">
        <f t="shared" si="13"/>
        <v>-248713.78</v>
      </c>
      <c r="G57" s="37">
        <f t="shared" si="13"/>
        <v>-242023.64</v>
      </c>
      <c r="H57" s="37">
        <f t="shared" si="13"/>
        <v>-154503</v>
      </c>
      <c r="I57" s="37">
        <f t="shared" si="13"/>
        <v>-31482</v>
      </c>
      <c r="J57" s="37">
        <f t="shared" si="13"/>
        <v>-60564</v>
      </c>
      <c r="K57" s="37">
        <f t="shared" ref="K57:K88" si="14">SUM(B57:J57)</f>
        <v>-1613440.7400000002</v>
      </c>
    </row>
    <row r="58" spans="1:11" ht="18.75" customHeight="1">
      <c r="A58" s="12" t="s">
        <v>85</v>
      </c>
      <c r="B58" s="37">
        <f>-ROUND(B9*$D$3,2)</f>
        <v>-144672</v>
      </c>
      <c r="C58" s="37">
        <f t="shared" ref="C58:J58" si="15">-ROUND(C9*$D$3,2)</f>
        <v>-202272</v>
      </c>
      <c r="D58" s="37">
        <f t="shared" si="15"/>
        <v>-191025</v>
      </c>
      <c r="E58" s="37">
        <f t="shared" si="15"/>
        <v>-127782</v>
      </c>
      <c r="F58" s="37">
        <f t="shared" si="15"/>
        <v>-151788</v>
      </c>
      <c r="G58" s="37">
        <f t="shared" si="15"/>
        <v>-171849</v>
      </c>
      <c r="H58" s="37">
        <f t="shared" si="15"/>
        <v>-154503</v>
      </c>
      <c r="I58" s="37">
        <f t="shared" si="15"/>
        <v>-31482</v>
      </c>
      <c r="J58" s="37">
        <f t="shared" si="15"/>
        <v>-60564</v>
      </c>
      <c r="K58" s="37">
        <f t="shared" si="14"/>
        <v>-1235937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-60</v>
      </c>
      <c r="C60" s="49">
        <v>-114</v>
      </c>
      <c r="D60" s="20">
        <v>0</v>
      </c>
      <c r="E60" s="49">
        <v>-30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37">
        <f t="shared" si="14"/>
        <v>-204</v>
      </c>
    </row>
    <row r="61" spans="1:11" ht="18.75" customHeight="1">
      <c r="A61" s="12" t="s">
        <v>61</v>
      </c>
      <c r="B61" s="49">
        <v>-15</v>
      </c>
      <c r="C61" s="49">
        <v>-45</v>
      </c>
      <c r="D61" s="49">
        <v>0</v>
      </c>
      <c r="E61" s="49">
        <v>-54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37">
        <f t="shared" si="14"/>
        <v>-114</v>
      </c>
    </row>
    <row r="62" spans="1:11" ht="18.75" customHeight="1">
      <c r="A62" s="12" t="s">
        <v>62</v>
      </c>
      <c r="B62" s="49">
        <v>-79110.64</v>
      </c>
      <c r="C62" s="49">
        <v>-5291.92</v>
      </c>
      <c r="D62" s="49">
        <v>-26121.11</v>
      </c>
      <c r="E62" s="49">
        <v>-99561.65</v>
      </c>
      <c r="F62" s="49">
        <v>-96925.78</v>
      </c>
      <c r="G62" s="49">
        <v>-70174.64</v>
      </c>
      <c r="H62" s="20">
        <v>0</v>
      </c>
      <c r="I62" s="20">
        <v>0</v>
      </c>
      <c r="J62" s="20">
        <v>0</v>
      </c>
      <c r="K62" s="37">
        <f t="shared" si="14"/>
        <v>-377185.74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37">
        <f t="shared" ref="B64:J64" si="16">SUM(B65:B88)</f>
        <v>-13528.28</v>
      </c>
      <c r="C64" s="37">
        <f t="shared" si="16"/>
        <v>-19841.62</v>
      </c>
      <c r="D64" s="37">
        <f t="shared" si="16"/>
        <v>-19656.62</v>
      </c>
      <c r="E64" s="37">
        <f t="shared" si="16"/>
        <v>-192945.84</v>
      </c>
      <c r="F64" s="37">
        <f t="shared" si="16"/>
        <v>-20203.560000000001</v>
      </c>
      <c r="G64" s="37">
        <f t="shared" si="16"/>
        <v>-34585.83</v>
      </c>
      <c r="H64" s="37">
        <f t="shared" si="16"/>
        <v>-13349.37</v>
      </c>
      <c r="I64" s="37">
        <f t="shared" si="16"/>
        <v>-41911.449999999997</v>
      </c>
      <c r="J64" s="37">
        <f t="shared" si="16"/>
        <v>-21184.370000000003</v>
      </c>
      <c r="K64" s="37">
        <f t="shared" si="14"/>
        <v>-377206.94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37">
        <v>-168627.08</v>
      </c>
      <c r="F71" s="37">
        <v>-1932</v>
      </c>
      <c r="G71" s="37">
        <v>-7299.23</v>
      </c>
      <c r="H71" s="20">
        <v>0</v>
      </c>
      <c r="I71" s="20">
        <v>0</v>
      </c>
      <c r="J71" s="20">
        <v>0</v>
      </c>
      <c r="K71" s="50">
        <f t="shared" si="14"/>
        <v>-177858.31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-9816.3799999999992</v>
      </c>
      <c r="F88" s="20">
        <v>0</v>
      </c>
      <c r="G88" s="20">
        <v>0</v>
      </c>
      <c r="H88" s="20">
        <v>0</v>
      </c>
      <c r="I88" s="50">
        <v>-5428.7</v>
      </c>
      <c r="J88" s="50">
        <v>-11509.52</v>
      </c>
      <c r="K88" s="50">
        <f t="shared" si="14"/>
        <v>-26754.6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931082.44999999984</v>
      </c>
      <c r="C92" s="25">
        <f t="shared" si="18"/>
        <v>1510038.46</v>
      </c>
      <c r="D92" s="25">
        <f t="shared" si="18"/>
        <v>1827144.0799999998</v>
      </c>
      <c r="E92" s="25">
        <f t="shared" si="18"/>
        <v>762322.69000000006</v>
      </c>
      <c r="F92" s="25">
        <f t="shared" si="18"/>
        <v>1350979.48</v>
      </c>
      <c r="G92" s="25">
        <f t="shared" si="18"/>
        <v>1856987.5899999999</v>
      </c>
      <c r="H92" s="25">
        <f t="shared" si="18"/>
        <v>942045.67000000016</v>
      </c>
      <c r="I92" s="25">
        <f>+I93+I94</f>
        <v>357455.94</v>
      </c>
      <c r="J92" s="25">
        <f>+J93+J94</f>
        <v>561241.72</v>
      </c>
      <c r="K92" s="50">
        <f t="shared" si="17"/>
        <v>10099298.08</v>
      </c>
      <c r="L92" s="57"/>
    </row>
    <row r="93" spans="1:12" ht="18.75" customHeight="1">
      <c r="A93" s="16" t="s">
        <v>92</v>
      </c>
      <c r="B93" s="25">
        <f t="shared" ref="B93:J93" si="19">+B44+B57+B64+B89</f>
        <v>916063.22999999986</v>
      </c>
      <c r="C93" s="25">
        <f t="shared" si="19"/>
        <v>1490011.95</v>
      </c>
      <c r="D93" s="25">
        <f t="shared" si="19"/>
        <v>1806844.7399999998</v>
      </c>
      <c r="E93" s="25">
        <f t="shared" si="19"/>
        <v>743421.07000000007</v>
      </c>
      <c r="F93" s="25">
        <f t="shared" si="19"/>
        <v>1332625.3999999999</v>
      </c>
      <c r="G93" s="25">
        <f t="shared" si="19"/>
        <v>1831973.2999999998</v>
      </c>
      <c r="H93" s="25">
        <f t="shared" si="19"/>
        <v>926550.24000000011</v>
      </c>
      <c r="I93" s="25">
        <f t="shared" si="19"/>
        <v>357455.94</v>
      </c>
      <c r="J93" s="25">
        <f t="shared" si="19"/>
        <v>549642.82999999996</v>
      </c>
      <c r="K93" s="50">
        <f t="shared" si="17"/>
        <v>9954588.6999999993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18354.080000000002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144709.38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10099298.110000001</v>
      </c>
    </row>
    <row r="101" spans="1:11" ht="18.75" customHeight="1">
      <c r="A101" s="27" t="s">
        <v>80</v>
      </c>
      <c r="B101" s="28">
        <v>128288.12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128288.12</v>
      </c>
    </row>
    <row r="102" spans="1:11" ht="18.75" customHeight="1">
      <c r="A102" s="27" t="s">
        <v>81</v>
      </c>
      <c r="B102" s="28">
        <v>802794.34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802794.34</v>
      </c>
    </row>
    <row r="103" spans="1:11" ht="18.75" customHeight="1">
      <c r="A103" s="27" t="s">
        <v>82</v>
      </c>
      <c r="B103" s="42">
        <v>0</v>
      </c>
      <c r="C103" s="28">
        <f>+C92</f>
        <v>1510038.46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1510038.46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1827144.0799999998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1827144.0799999998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762322.69000000006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762322.69000000006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162981.35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162981.35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226684.07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226684.07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343045.61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343045.61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618268.46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618268.46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504226.91</v>
      </c>
      <c r="H110" s="42">
        <v>0</v>
      </c>
      <c r="I110" s="42">
        <v>0</v>
      </c>
      <c r="J110" s="42">
        <v>0</v>
      </c>
      <c r="K110" s="43">
        <f t="shared" si="21"/>
        <v>504226.91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44437.04</v>
      </c>
      <c r="H111" s="42">
        <v>0</v>
      </c>
      <c r="I111" s="42">
        <v>0</v>
      </c>
      <c r="J111" s="42">
        <v>0</v>
      </c>
      <c r="K111" s="43">
        <f t="shared" si="21"/>
        <v>44437.04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311935.51</v>
      </c>
      <c r="H112" s="42">
        <v>0</v>
      </c>
      <c r="I112" s="42">
        <v>0</v>
      </c>
      <c r="J112" s="42">
        <v>0</v>
      </c>
      <c r="K112" s="43">
        <f t="shared" si="21"/>
        <v>311935.51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261574.18</v>
      </c>
      <c r="H113" s="42">
        <v>0</v>
      </c>
      <c r="I113" s="42">
        <v>0</v>
      </c>
      <c r="J113" s="42">
        <v>0</v>
      </c>
      <c r="K113" s="43">
        <f t="shared" si="21"/>
        <v>261574.18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734813.96</v>
      </c>
      <c r="H114" s="42">
        <v>0</v>
      </c>
      <c r="I114" s="42">
        <v>0</v>
      </c>
      <c r="J114" s="42">
        <v>0</v>
      </c>
      <c r="K114" s="43">
        <f t="shared" si="21"/>
        <v>734813.96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330664.27</v>
      </c>
      <c r="I115" s="42">
        <v>0</v>
      </c>
      <c r="J115" s="42">
        <v>0</v>
      </c>
      <c r="K115" s="43">
        <f t="shared" si="21"/>
        <v>330664.27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611381.4</v>
      </c>
      <c r="I116" s="42">
        <v>0</v>
      </c>
      <c r="J116" s="42">
        <v>0</v>
      </c>
      <c r="K116" s="43">
        <f t="shared" si="21"/>
        <v>611381.4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357455.94</v>
      </c>
      <c r="J117" s="42">
        <v>0</v>
      </c>
      <c r="K117" s="43">
        <f t="shared" si="21"/>
        <v>357455.94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561241.72</v>
      </c>
      <c r="K118" s="46">
        <f t="shared" si="21"/>
        <v>561241.72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2014-01-17T11:10:45Z</dcterms:modified>
</cp:coreProperties>
</file>