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CONCESSÃO'!$A$1:$K$118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K71" i="8"/>
  <c r="B9"/>
  <c r="B8" s="1"/>
  <c r="C9"/>
  <c r="C8" s="1"/>
  <c r="C7" s="1"/>
  <c r="D9"/>
  <c r="D8" s="1"/>
  <c r="D7" s="1"/>
  <c r="D45" s="1"/>
  <c r="D44" s="1"/>
  <c r="E9"/>
  <c r="E8" s="1"/>
  <c r="E7" s="1"/>
  <c r="E45" s="1"/>
  <c r="E44" s="1"/>
  <c r="F9"/>
  <c r="F8" s="1"/>
  <c r="F7" s="1"/>
  <c r="F45" s="1"/>
  <c r="F44" s="1"/>
  <c r="G9"/>
  <c r="G8" s="1"/>
  <c r="G7" s="1"/>
  <c r="G45" s="1"/>
  <c r="G44" s="1"/>
  <c r="H9"/>
  <c r="H8" s="1"/>
  <c r="H7" s="1"/>
  <c r="H45" s="1"/>
  <c r="H44" s="1"/>
  <c r="I9"/>
  <c r="I8" s="1"/>
  <c r="I7" s="1"/>
  <c r="I45" s="1"/>
  <c r="I44" s="1"/>
  <c r="J9"/>
  <c r="J8" s="1"/>
  <c r="J7" s="1"/>
  <c r="J45" s="1"/>
  <c r="J44" s="1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 s="1"/>
  <c r="K17"/>
  <c r="K18"/>
  <c r="K19"/>
  <c r="K20"/>
  <c r="K21"/>
  <c r="K22"/>
  <c r="K23"/>
  <c r="B25"/>
  <c r="C25"/>
  <c r="D25"/>
  <c r="E25"/>
  <c r="F25"/>
  <c r="G25"/>
  <c r="H25"/>
  <c r="I25"/>
  <c r="J25"/>
  <c r="K31"/>
  <c r="K32"/>
  <c r="K33"/>
  <c r="K35"/>
  <c r="K36"/>
  <c r="K37"/>
  <c r="K38"/>
  <c r="K39"/>
  <c r="K40"/>
  <c r="K41"/>
  <c r="K47"/>
  <c r="K48"/>
  <c r="H49"/>
  <c r="I49"/>
  <c r="J49"/>
  <c r="K49"/>
  <c r="K50"/>
  <c r="K51"/>
  <c r="K52"/>
  <c r="B58"/>
  <c r="B57" s="1"/>
  <c r="C58"/>
  <c r="C57" s="1"/>
  <c r="C56" s="1"/>
  <c r="D58"/>
  <c r="D57" s="1"/>
  <c r="D56" s="1"/>
  <c r="E58"/>
  <c r="E57" s="1"/>
  <c r="F58"/>
  <c r="F57" s="1"/>
  <c r="G58"/>
  <c r="G57" s="1"/>
  <c r="H58"/>
  <c r="H57" s="1"/>
  <c r="H56" s="1"/>
  <c r="I58"/>
  <c r="I57" s="1"/>
  <c r="I56" s="1"/>
  <c r="J58"/>
  <c r="J57" s="1"/>
  <c r="J56" s="1"/>
  <c r="K58"/>
  <c r="K59"/>
  <c r="K60"/>
  <c r="K61"/>
  <c r="K62"/>
  <c r="B64"/>
  <c r="C64"/>
  <c r="D64"/>
  <c r="E64"/>
  <c r="F64"/>
  <c r="G64"/>
  <c r="H64"/>
  <c r="I64"/>
  <c r="J64"/>
  <c r="K65"/>
  <c r="K66"/>
  <c r="K67"/>
  <c r="K68"/>
  <c r="K69"/>
  <c r="K70"/>
  <c r="K72"/>
  <c r="K73"/>
  <c r="K74"/>
  <c r="K75"/>
  <c r="K76"/>
  <c r="K77"/>
  <c r="K78"/>
  <c r="K79"/>
  <c r="K80"/>
  <c r="K81"/>
  <c r="K82"/>
  <c r="K83"/>
  <c r="K84"/>
  <c r="K85"/>
  <c r="K86"/>
  <c r="K88"/>
  <c r="K90"/>
  <c r="K91"/>
  <c r="B94"/>
  <c r="C94"/>
  <c r="D94"/>
  <c r="E94"/>
  <c r="F94"/>
  <c r="G94"/>
  <c r="H94"/>
  <c r="I94"/>
  <c r="J94"/>
  <c r="K94"/>
  <c r="K95"/>
  <c r="K101"/>
  <c r="K102"/>
  <c r="K106"/>
  <c r="K107"/>
  <c r="K108"/>
  <c r="K109"/>
  <c r="K110"/>
  <c r="K111"/>
  <c r="K112"/>
  <c r="K113"/>
  <c r="K114"/>
  <c r="K115"/>
  <c r="K116"/>
  <c r="K117"/>
  <c r="K118"/>
  <c r="G56" l="1"/>
  <c r="E56"/>
  <c r="K64"/>
  <c r="F56"/>
  <c r="J43"/>
  <c r="J93"/>
  <c r="J92" s="1"/>
  <c r="H43"/>
  <c r="H93"/>
  <c r="H92" s="1"/>
  <c r="F43"/>
  <c r="F93"/>
  <c r="F92" s="1"/>
  <c r="D43"/>
  <c r="D93"/>
  <c r="D92" s="1"/>
  <c r="D104" s="1"/>
  <c r="K104" s="1"/>
  <c r="K8"/>
  <c r="K7" s="1"/>
  <c r="B7"/>
  <c r="B45" s="1"/>
  <c r="K57"/>
  <c r="B56"/>
  <c r="K56" s="1"/>
  <c r="I93"/>
  <c r="I92" s="1"/>
  <c r="I43"/>
  <c r="G93"/>
  <c r="G92" s="1"/>
  <c r="G43"/>
  <c r="E93"/>
  <c r="E92" s="1"/>
  <c r="E105" s="1"/>
  <c r="K105" s="1"/>
  <c r="E43"/>
  <c r="C46"/>
  <c r="K46" s="1"/>
  <c r="C45"/>
  <c r="C44" s="1"/>
  <c r="C93" l="1"/>
  <c r="C92" s="1"/>
  <c r="C103" s="1"/>
  <c r="K103" s="1"/>
  <c r="K100" s="1"/>
  <c r="C43"/>
  <c r="B44"/>
  <c r="K45"/>
  <c r="B43" l="1"/>
  <c r="K43" s="1"/>
  <c r="K44"/>
  <c r="B93"/>
  <c r="K93" l="1"/>
  <c r="B92"/>
  <c r="K92" s="1"/>
</calcChain>
</file>

<file path=xl/sharedStrings.xml><?xml version="1.0" encoding="utf-8"?>
<sst xmlns="http://schemas.openxmlformats.org/spreadsheetml/2006/main" count="123" uniqueCount="123">
  <si>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</si>
  <si>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</si>
  <si>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</si>
  <si>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</si>
  <si>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</si>
  <si>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</si>
  <si>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</si>
  <si>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</si>
  <si>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</si>
  <si>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</si>
  <si>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</si>
  <si>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</si>
  <si>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</si>
  <si>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</si>
  <si>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</si>
  <si>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</si>
  <si>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</si>
  <si>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</si>
  <si>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</si>
  <si>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</si>
  <si>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</si>
  <si>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</si>
  <si>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</si>
  <si>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</si>
  <si>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</si>
  <si>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</si>
  <si>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</si>
  <si>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</si>
  <si>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</si>
  <si>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</si>
  <si>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</si>
  <si>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</si>
  <si>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</si>
  <si>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</si>
  <si>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</si>
  <si>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</si>
  <si>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</si>
  <si>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</si>
  <si>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</si>
  <si>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</si>
  <si>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</si>
  <si>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</si>
  <si>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</si>
  <si>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</si>
  <si>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</si>
  <si>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</si>
  <si>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</si>
  <si>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</si>
  <si>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</si>
  <si>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</si>
  <si>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</si>
  <si>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</si>
  <si>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</si>
  <si>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</si>
  <si>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</si>
  <si>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</si>
  <si>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</si>
  <si>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</si>
  <si>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</si>
  <si>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</si>
  <si>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</si>
  <si>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</si>
  <si>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</si>
  <si>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</si>
  <si>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</si>
  <si>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</si>
  <si>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</si>
  <si>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</si>
  <si>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</si>
  <si>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</si>
  <si>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</si>
  <si>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</si>
  <si>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</si>
  <si>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</si>
  <si>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</si>
  <si>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</si>
  <si>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</si>
  <si>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</si>
  <si>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</si>
  <si>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</si>
  <si>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</si>
  <si>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</si>
  <si>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</si>
  <si>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</si>
  <si>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</si>
  <si>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</si>
  <si>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</si>
  <si>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</si>
  <si>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</si>
  <si>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</si>
  <si>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</si>
  <si>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</si>
  <si>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</si>
  <si>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</si>
  <si>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</si>
  <si>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</si>
  <si>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</si>
  <si>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</si>
  <si>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</si>
  <si>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</si>
  <si>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</si>
  <si>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</si>
  <si>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</si>
  <si>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</si>
  <si>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</si>
  <si>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</si>
  <si>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</si>
  <si>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</si>
  <si>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</si>
  <si>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</si>
  <si>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</si>
  <si>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</si>
  <si>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</si>
  <si>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</si>
  <si>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</si>
  <si>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</si>
  <si>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</si>
  <si>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</si>
  <si>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</si>
  <si>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</si>
  <si>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</si>
  <si>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6.3. Revisão de Remuneração pelo Transporte Coletivo  (1)</t>
  </si>
  <si>
    <t>OPERAÇÃO 10/01/14 - VENCIMENTO 17/01/14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</si>
</sst>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4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174" fontId="4" fillId="0" borderId="1" xfId="4" applyNumberFormat="1" applyFont="1" applyFill="1" applyBorder="1" applyAlignment="1">
      <alignment vertical="center"/>
    </xf>
    <xf numFmtId="174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0" fontId="4" fillId="0" borderId="5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3" t="s">
        <v>88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3" ht="21">
      <c r="A2" s="64" t="s">
        <v>122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5" t="s">
        <v>15</v>
      </c>
      <c r="B4" s="67" t="s">
        <v>119</v>
      </c>
      <c r="C4" s="68"/>
      <c r="D4" s="68"/>
      <c r="E4" s="68"/>
      <c r="F4" s="68"/>
      <c r="G4" s="68"/>
      <c r="H4" s="68"/>
      <c r="I4" s="68"/>
      <c r="J4" s="69"/>
      <c r="K4" s="66" t="s">
        <v>16</v>
      </c>
    </row>
    <row r="5" spans="1:13" ht="38.25">
      <c r="A5" s="65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70" t="s">
        <v>118</v>
      </c>
      <c r="J5" s="70" t="s">
        <v>117</v>
      </c>
      <c r="K5" s="65"/>
    </row>
    <row r="6" spans="1:13" ht="18.75" customHeight="1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1"/>
      <c r="J6" s="71"/>
      <c r="K6" s="65"/>
    </row>
    <row r="7" spans="1:13" ht="17.25" customHeight="1">
      <c r="A7" s="8" t="s">
        <v>30</v>
      </c>
      <c r="B7" s="9">
        <f t="shared" ref="B7:K7" si="0">+B8+B16+B20+B23</f>
        <v>507926</v>
      </c>
      <c r="C7" s="9">
        <f t="shared" si="0"/>
        <v>663120</v>
      </c>
      <c r="D7" s="9">
        <f t="shared" si="0"/>
        <v>694504</v>
      </c>
      <c r="E7" s="9">
        <f t="shared" si="0"/>
        <v>469272</v>
      </c>
      <c r="F7" s="9">
        <f t="shared" si="0"/>
        <v>665203</v>
      </c>
      <c r="G7" s="9">
        <f t="shared" si="0"/>
        <v>1018098</v>
      </c>
      <c r="H7" s="9">
        <f t="shared" si="0"/>
        <v>455271</v>
      </c>
      <c r="I7" s="9">
        <f t="shared" si="0"/>
        <v>102206</v>
      </c>
      <c r="J7" s="9">
        <f t="shared" si="0"/>
        <v>252607</v>
      </c>
      <c r="K7" s="9">
        <f t="shared" si="0"/>
        <v>4828207</v>
      </c>
      <c r="L7" s="55"/>
    </row>
    <row r="8" spans="1:13" ht="17.25" customHeight="1">
      <c r="A8" s="10" t="s">
        <v>31</v>
      </c>
      <c r="B8" s="11">
        <f>B9+B12</f>
        <v>299726</v>
      </c>
      <c r="C8" s="11">
        <f t="shared" ref="C8:J8" si="1">C9+C12</f>
        <v>397917</v>
      </c>
      <c r="D8" s="11">
        <f t="shared" si="1"/>
        <v>392180</v>
      </c>
      <c r="E8" s="11">
        <f t="shared" si="1"/>
        <v>275960</v>
      </c>
      <c r="F8" s="11">
        <f t="shared" si="1"/>
        <v>367646</v>
      </c>
      <c r="G8" s="11">
        <f t="shared" si="1"/>
        <v>545507</v>
      </c>
      <c r="H8" s="11">
        <f t="shared" si="1"/>
        <v>277926</v>
      </c>
      <c r="I8" s="11">
        <f t="shared" si="1"/>
        <v>53795</v>
      </c>
      <c r="J8" s="11">
        <f t="shared" si="1"/>
        <v>141904</v>
      </c>
      <c r="K8" s="11">
        <f>SUM(B8:J8)</f>
        <v>2752561</v>
      </c>
    </row>
    <row r="9" spans="1:13" ht="17.25" customHeight="1">
      <c r="A9" s="15" t="s">
        <v>17</v>
      </c>
      <c r="B9" s="13">
        <f>+B10+B11</f>
        <v>48224</v>
      </c>
      <c r="C9" s="13">
        <f t="shared" ref="C9:J9" si="2">+C10+C11</f>
        <v>67424</v>
      </c>
      <c r="D9" s="13">
        <f t="shared" si="2"/>
        <v>63675</v>
      </c>
      <c r="E9" s="13">
        <f t="shared" si="2"/>
        <v>42594</v>
      </c>
      <c r="F9" s="13">
        <f t="shared" si="2"/>
        <v>50596</v>
      </c>
      <c r="G9" s="13">
        <f t="shared" si="2"/>
        <v>57283</v>
      </c>
      <c r="H9" s="13">
        <f t="shared" si="2"/>
        <v>51501</v>
      </c>
      <c r="I9" s="13">
        <f t="shared" si="2"/>
        <v>10494</v>
      </c>
      <c r="J9" s="13">
        <f t="shared" si="2"/>
        <v>20188</v>
      </c>
      <c r="K9" s="11">
        <f>SUM(B9:J9)</f>
        <v>411979</v>
      </c>
    </row>
    <row r="10" spans="1:13" ht="17.25" customHeight="1">
      <c r="A10" s="31" t="s">
        <v>18</v>
      </c>
      <c r="B10" s="13">
        <v>48224</v>
      </c>
      <c r="C10" s="13">
        <v>67424</v>
      </c>
      <c r="D10" s="13">
        <v>63675</v>
      </c>
      <c r="E10" s="13">
        <v>42594</v>
      </c>
      <c r="F10" s="13">
        <v>50596</v>
      </c>
      <c r="G10" s="13">
        <v>57283</v>
      </c>
      <c r="H10" s="13">
        <v>51501</v>
      </c>
      <c r="I10" s="13">
        <v>10494</v>
      </c>
      <c r="J10" s="13">
        <v>20188</v>
      </c>
      <c r="K10" s="11">
        <f>SUM(B10:J10)</f>
        <v>411979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32</v>
      </c>
      <c r="B12" s="17">
        <f t="shared" ref="B12:J12" si="3">SUM(B13:B15)</f>
        <v>251502</v>
      </c>
      <c r="C12" s="17">
        <f t="shared" si="3"/>
        <v>330493</v>
      </c>
      <c r="D12" s="17">
        <f t="shared" si="3"/>
        <v>328505</v>
      </c>
      <c r="E12" s="17">
        <f t="shared" si="3"/>
        <v>233366</v>
      </c>
      <c r="F12" s="17">
        <f t="shared" si="3"/>
        <v>317050</v>
      </c>
      <c r="G12" s="17">
        <f t="shared" si="3"/>
        <v>488224</v>
      </c>
      <c r="H12" s="17">
        <f t="shared" si="3"/>
        <v>226425</v>
      </c>
      <c r="I12" s="17">
        <f t="shared" si="3"/>
        <v>43301</v>
      </c>
      <c r="J12" s="17">
        <f t="shared" si="3"/>
        <v>121716</v>
      </c>
      <c r="K12" s="11">
        <f t="shared" ref="K12:K23" si="4">SUM(B12:J12)</f>
        <v>2340582</v>
      </c>
    </row>
    <row r="13" spans="1:13" ht="17.25" customHeight="1">
      <c r="A13" s="14" t="s">
        <v>20</v>
      </c>
      <c r="B13" s="13">
        <v>122172</v>
      </c>
      <c r="C13" s="13">
        <v>173249</v>
      </c>
      <c r="D13" s="13">
        <v>178365</v>
      </c>
      <c r="E13" s="13">
        <v>121457</v>
      </c>
      <c r="F13" s="13">
        <v>163719</v>
      </c>
      <c r="G13" s="13">
        <v>238114</v>
      </c>
      <c r="H13" s="13">
        <v>109208</v>
      </c>
      <c r="I13" s="13">
        <v>24944</v>
      </c>
      <c r="J13" s="13">
        <v>65752</v>
      </c>
      <c r="K13" s="11">
        <f t="shared" si="4"/>
        <v>1196980</v>
      </c>
      <c r="L13" s="55"/>
      <c r="M13" s="56"/>
    </row>
    <row r="14" spans="1:13" ht="17.25" customHeight="1">
      <c r="A14" s="14" t="s">
        <v>21</v>
      </c>
      <c r="B14" s="13">
        <v>121379</v>
      </c>
      <c r="C14" s="13">
        <v>146180</v>
      </c>
      <c r="D14" s="13">
        <v>140206</v>
      </c>
      <c r="E14" s="13">
        <v>105028</v>
      </c>
      <c r="F14" s="13">
        <v>143881</v>
      </c>
      <c r="G14" s="13">
        <v>238134</v>
      </c>
      <c r="H14" s="13">
        <v>109638</v>
      </c>
      <c r="I14" s="13">
        <v>16867</v>
      </c>
      <c r="J14" s="13">
        <v>52448</v>
      </c>
      <c r="K14" s="11">
        <f t="shared" si="4"/>
        <v>1073761</v>
      </c>
      <c r="L14" s="55"/>
    </row>
    <row r="15" spans="1:13" ht="17.25" customHeight="1">
      <c r="A15" s="14" t="s">
        <v>22</v>
      </c>
      <c r="B15" s="13">
        <v>7951</v>
      </c>
      <c r="C15" s="13">
        <v>11064</v>
      </c>
      <c r="D15" s="13">
        <v>9934</v>
      </c>
      <c r="E15" s="13">
        <v>6881</v>
      </c>
      <c r="F15" s="13">
        <v>9450</v>
      </c>
      <c r="G15" s="13">
        <v>11976</v>
      </c>
      <c r="H15" s="13">
        <v>7579</v>
      </c>
      <c r="I15" s="13">
        <v>1490</v>
      </c>
      <c r="J15" s="13">
        <v>3516</v>
      </c>
      <c r="K15" s="11">
        <f t="shared" si="4"/>
        <v>69841</v>
      </c>
    </row>
    <row r="16" spans="1:13" ht="17.25" customHeight="1">
      <c r="A16" s="16" t="s">
        <v>23</v>
      </c>
      <c r="B16" s="11">
        <f>+B17+B18+B19</f>
        <v>171829</v>
      </c>
      <c r="C16" s="11">
        <f t="shared" ref="C16:J16" si="5">+C17+C18+C19</f>
        <v>207104</v>
      </c>
      <c r="D16" s="11">
        <f t="shared" si="5"/>
        <v>229749</v>
      </c>
      <c r="E16" s="11">
        <f t="shared" si="5"/>
        <v>151324</v>
      </c>
      <c r="F16" s="11">
        <f t="shared" si="5"/>
        <v>246703</v>
      </c>
      <c r="G16" s="11">
        <f t="shared" si="5"/>
        <v>418197</v>
      </c>
      <c r="H16" s="11">
        <f t="shared" si="5"/>
        <v>144316</v>
      </c>
      <c r="I16" s="11">
        <f t="shared" si="5"/>
        <v>35809</v>
      </c>
      <c r="J16" s="11">
        <f t="shared" si="5"/>
        <v>80138</v>
      </c>
      <c r="K16" s="11">
        <f t="shared" si="4"/>
        <v>1685169</v>
      </c>
    </row>
    <row r="17" spans="1:12" ht="17.25" customHeight="1">
      <c r="A17" s="12" t="s">
        <v>24</v>
      </c>
      <c r="B17" s="13">
        <v>93974</v>
      </c>
      <c r="C17" s="13">
        <v>124663</v>
      </c>
      <c r="D17" s="13">
        <v>142338</v>
      </c>
      <c r="E17" s="13">
        <v>89355</v>
      </c>
      <c r="F17" s="13">
        <v>143662</v>
      </c>
      <c r="G17" s="13">
        <v>225831</v>
      </c>
      <c r="H17" s="13">
        <v>83061</v>
      </c>
      <c r="I17" s="13">
        <v>22984</v>
      </c>
      <c r="J17" s="13">
        <v>48564</v>
      </c>
      <c r="K17" s="11">
        <f t="shared" si="4"/>
        <v>974432</v>
      </c>
      <c r="L17" s="55"/>
    </row>
    <row r="18" spans="1:12" ht="17.25" customHeight="1">
      <c r="A18" s="12" t="s">
        <v>25</v>
      </c>
      <c r="B18" s="13">
        <v>73021</v>
      </c>
      <c r="C18" s="13">
        <v>76560</v>
      </c>
      <c r="D18" s="13">
        <v>81349</v>
      </c>
      <c r="E18" s="13">
        <v>58138</v>
      </c>
      <c r="F18" s="13">
        <v>96562</v>
      </c>
      <c r="G18" s="13">
        <v>183283</v>
      </c>
      <c r="H18" s="13">
        <v>57487</v>
      </c>
      <c r="I18" s="13">
        <v>11777</v>
      </c>
      <c r="J18" s="13">
        <v>29382</v>
      </c>
      <c r="K18" s="11">
        <f t="shared" si="4"/>
        <v>667559</v>
      </c>
      <c r="L18" s="55"/>
    </row>
    <row r="19" spans="1:12" ht="17.25" customHeight="1">
      <c r="A19" s="12" t="s">
        <v>26</v>
      </c>
      <c r="B19" s="13">
        <v>4834</v>
      </c>
      <c r="C19" s="13">
        <v>5881</v>
      </c>
      <c r="D19" s="13">
        <v>6062</v>
      </c>
      <c r="E19" s="13">
        <v>3831</v>
      </c>
      <c r="F19" s="13">
        <v>6479</v>
      </c>
      <c r="G19" s="13">
        <v>9083</v>
      </c>
      <c r="H19" s="13">
        <v>3768</v>
      </c>
      <c r="I19" s="13">
        <v>1048</v>
      </c>
      <c r="J19" s="13">
        <v>2192</v>
      </c>
      <c r="K19" s="11">
        <f t="shared" si="4"/>
        <v>43178</v>
      </c>
    </row>
    <row r="20" spans="1:12" ht="17.25" customHeight="1">
      <c r="A20" s="16" t="s">
        <v>27</v>
      </c>
      <c r="B20" s="13">
        <v>36371</v>
      </c>
      <c r="C20" s="13">
        <v>58099</v>
      </c>
      <c r="D20" s="13">
        <v>72575</v>
      </c>
      <c r="E20" s="13">
        <v>41988</v>
      </c>
      <c r="F20" s="13">
        <v>50854</v>
      </c>
      <c r="G20" s="13">
        <v>54394</v>
      </c>
      <c r="H20" s="13">
        <v>27590</v>
      </c>
      <c r="I20" s="13">
        <v>12602</v>
      </c>
      <c r="J20" s="13">
        <v>30565</v>
      </c>
      <c r="K20" s="11">
        <f t="shared" si="4"/>
        <v>385038</v>
      </c>
    </row>
    <row r="21" spans="1:12" ht="17.25" customHeight="1">
      <c r="A21" s="12" t="s">
        <v>28</v>
      </c>
      <c r="B21" s="13">
        <v>23277</v>
      </c>
      <c r="C21" s="13">
        <v>37183</v>
      </c>
      <c r="D21" s="13">
        <v>46448</v>
      </c>
      <c r="E21" s="13">
        <v>26872</v>
      </c>
      <c r="F21" s="13">
        <v>32547</v>
      </c>
      <c r="G21" s="13">
        <v>34812</v>
      </c>
      <c r="H21" s="13">
        <v>17658</v>
      </c>
      <c r="I21" s="13">
        <v>8065</v>
      </c>
      <c r="J21" s="13">
        <v>19562</v>
      </c>
      <c r="K21" s="11">
        <f t="shared" si="4"/>
        <v>246424</v>
      </c>
      <c r="L21" s="55"/>
    </row>
    <row r="22" spans="1:12" ht="17.25" customHeight="1">
      <c r="A22" s="12" t="s">
        <v>29</v>
      </c>
      <c r="B22" s="13">
        <v>13094</v>
      </c>
      <c r="C22" s="13">
        <v>20916</v>
      </c>
      <c r="D22" s="13">
        <v>26127</v>
      </c>
      <c r="E22" s="13">
        <v>15116</v>
      </c>
      <c r="F22" s="13">
        <v>18307</v>
      </c>
      <c r="G22" s="13">
        <v>19582</v>
      </c>
      <c r="H22" s="13">
        <v>9932</v>
      </c>
      <c r="I22" s="13">
        <v>4537</v>
      </c>
      <c r="J22" s="13">
        <v>11003</v>
      </c>
      <c r="K22" s="11">
        <f t="shared" si="4"/>
        <v>138614</v>
      </c>
      <c r="L22" s="55"/>
    </row>
    <row r="23" spans="1:12" ht="34.5" customHeight="1">
      <c r="A23" s="32" t="s">
        <v>33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11">
        <v>5439</v>
      </c>
      <c r="I23" s="11">
        <v>0</v>
      </c>
      <c r="J23" s="11">
        <v>0</v>
      </c>
      <c r="K23" s="11">
        <f t="shared" si="4"/>
        <v>5439</v>
      </c>
    </row>
    <row r="24" spans="1:12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2" ht="17.25" customHeight="1">
      <c r="A25" s="2" t="s">
        <v>34</v>
      </c>
      <c r="B25" s="34">
        <f>SUM(B26:B29)</f>
        <v>2.2709000000000001</v>
      </c>
      <c r="C25" s="34">
        <f t="shared" ref="C25:J25" si="6">SUM(C26:C29)</f>
        <v>2.5901443</v>
      </c>
      <c r="D25" s="34">
        <f t="shared" si="6"/>
        <v>2.9426000000000001</v>
      </c>
      <c r="E25" s="34">
        <f t="shared" si="6"/>
        <v>2.48</v>
      </c>
      <c r="F25" s="34">
        <f t="shared" si="6"/>
        <v>2.4076</v>
      </c>
      <c r="G25" s="34">
        <f t="shared" si="6"/>
        <v>2.0710999999999999</v>
      </c>
      <c r="H25" s="34">
        <f t="shared" si="6"/>
        <v>2.3748</v>
      </c>
      <c r="I25" s="34">
        <f t="shared" si="6"/>
        <v>4.2154999999999996</v>
      </c>
      <c r="J25" s="34">
        <f t="shared" si="6"/>
        <v>2.4994999999999998</v>
      </c>
      <c r="K25" s="20">
        <v>0</v>
      </c>
    </row>
    <row r="26" spans="1:12" ht="17.25" customHeight="1">
      <c r="A26" s="16" t="s">
        <v>35</v>
      </c>
      <c r="B26" s="34">
        <v>2.2709000000000001</v>
      </c>
      <c r="C26" s="34">
        <v>2.5844</v>
      </c>
      <c r="D26" s="34">
        <v>2.9426000000000001</v>
      </c>
      <c r="E26" s="34">
        <v>2.48</v>
      </c>
      <c r="F26" s="34">
        <v>2.4076</v>
      </c>
      <c r="G26" s="34">
        <v>2.0710999999999999</v>
      </c>
      <c r="H26" s="34">
        <v>2.3748</v>
      </c>
      <c r="I26" s="34">
        <v>4.2154999999999996</v>
      </c>
      <c r="J26" s="34">
        <v>2.4994999999999998</v>
      </c>
      <c r="K26" s="20">
        <v>0</v>
      </c>
    </row>
    <row r="27" spans="1:12" ht="17.25" customHeight="1">
      <c r="A27" s="32" t="s">
        <v>36</v>
      </c>
      <c r="B27" s="33">
        <v>0</v>
      </c>
      <c r="C27" s="48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20">
        <v>0</v>
      </c>
    </row>
    <row r="28" spans="1:12" ht="17.25" customHeight="1">
      <c r="A28" s="32" t="s">
        <v>37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20">
        <v>0</v>
      </c>
    </row>
    <row r="29" spans="1:12" ht="17.25" customHeight="1">
      <c r="A29" s="32" t="s">
        <v>38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20">
        <v>0</v>
      </c>
    </row>
    <row r="30" spans="1:12" ht="13.5" customHeight="1">
      <c r="A30" s="35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2" ht="17.25" customHeight="1">
      <c r="A31" s="2" t="s">
        <v>86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4">
        <v>13225.04</v>
      </c>
      <c r="I31" s="20">
        <v>0</v>
      </c>
      <c r="J31" s="20">
        <v>0</v>
      </c>
      <c r="K31" s="24">
        <f>SUM(B31:J31)</f>
        <v>13225.04</v>
      </c>
    </row>
    <row r="32" spans="1:12" ht="17.25" customHeight="1">
      <c r="A32" s="16" t="s">
        <v>39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4">
        <v>45021.66</v>
      </c>
      <c r="I32" s="20">
        <v>0</v>
      </c>
      <c r="J32" s="20">
        <v>0</v>
      </c>
      <c r="K32" s="24">
        <f>SUM(B32:J32)</f>
        <v>45021.66</v>
      </c>
    </row>
    <row r="33" spans="1:11" ht="17.25" customHeight="1">
      <c r="A33" s="16" t="s">
        <v>40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3">
        <v>18</v>
      </c>
      <c r="I33" s="13">
        <v>0</v>
      </c>
      <c r="J33" s="13">
        <v>0</v>
      </c>
      <c r="K33" s="13">
        <f>SUM(B33:J33)</f>
        <v>18</v>
      </c>
    </row>
    <row r="34" spans="1:11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17.25" customHeight="1">
      <c r="A35" s="2" t="s">
        <v>41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f t="shared" ref="K35:K40" si="7">SUM(B35:J35)</f>
        <v>0</v>
      </c>
    </row>
    <row r="36" spans="1:11" ht="17.25" customHeight="1">
      <c r="A36" s="16" t="s">
        <v>42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 t="shared" si="7"/>
        <v>0</v>
      </c>
    </row>
    <row r="37" spans="1:11" ht="17.25" customHeight="1">
      <c r="A37" s="12" t="s">
        <v>43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f t="shared" si="7"/>
        <v>0</v>
      </c>
    </row>
    <row r="38" spans="1:11" ht="17.25" customHeight="1">
      <c r="A38" s="12" t="s">
        <v>44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f t="shared" si="7"/>
        <v>0</v>
      </c>
    </row>
    <row r="39" spans="1:11" ht="17.25" customHeight="1">
      <c r="A39" s="16" t="s">
        <v>45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si="7"/>
        <v>0</v>
      </c>
    </row>
    <row r="40" spans="1:11" ht="17.25" customHeight="1">
      <c r="A40" s="12" t="s">
        <v>46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7"/>
        <v>0</v>
      </c>
    </row>
    <row r="41" spans="1:11" ht="17.25" customHeight="1">
      <c r="A41" s="12" t="s">
        <v>47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>SUM(B41:J41)</f>
        <v>0</v>
      </c>
    </row>
    <row r="42" spans="1:11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0"/>
      <c r="K42" s="21"/>
    </row>
    <row r="43" spans="1:11" ht="17.25" customHeight="1">
      <c r="A43" s="22" t="s">
        <v>48</v>
      </c>
      <c r="B43" s="23">
        <f>+B44+B52</f>
        <v>1168468.3699999999</v>
      </c>
      <c r="C43" s="23">
        <f t="shared" ref="C43:H43" si="8">+C44+C52</f>
        <v>1737603</v>
      </c>
      <c r="D43" s="23">
        <f t="shared" si="8"/>
        <v>2063946.81</v>
      </c>
      <c r="E43" s="23">
        <f t="shared" si="8"/>
        <v>1182696.1800000002</v>
      </c>
      <c r="F43" s="23">
        <f t="shared" si="8"/>
        <v>1619896.82</v>
      </c>
      <c r="G43" s="23">
        <f t="shared" si="8"/>
        <v>2133597.06</v>
      </c>
      <c r="H43" s="23">
        <f t="shared" si="8"/>
        <v>1109898.04</v>
      </c>
      <c r="I43" s="23">
        <f>+I44+I52</f>
        <v>430849.39</v>
      </c>
      <c r="J43" s="23">
        <f>+J44+J52</f>
        <v>642990.09</v>
      </c>
      <c r="K43" s="23">
        <f>SUM(B43:J43)</f>
        <v>12089945.760000002</v>
      </c>
    </row>
    <row r="44" spans="1:11" ht="17.25" customHeight="1">
      <c r="A44" s="16" t="s">
        <v>49</v>
      </c>
      <c r="B44" s="24">
        <f>SUM(B45:B51)</f>
        <v>1153449.1499999999</v>
      </c>
      <c r="C44" s="24">
        <f t="shared" ref="C44:H44" si="9">SUM(C45:C51)</f>
        <v>1717576.49</v>
      </c>
      <c r="D44" s="24">
        <f t="shared" si="9"/>
        <v>2043647.47</v>
      </c>
      <c r="E44" s="24">
        <f t="shared" si="9"/>
        <v>1163794.56</v>
      </c>
      <c r="F44" s="24">
        <f t="shared" si="9"/>
        <v>1601542.74</v>
      </c>
      <c r="G44" s="24">
        <f t="shared" si="9"/>
        <v>2108582.77</v>
      </c>
      <c r="H44" s="24">
        <f t="shared" si="9"/>
        <v>1094402.6100000001</v>
      </c>
      <c r="I44" s="24">
        <f>SUM(I45:I51)</f>
        <v>430849.39</v>
      </c>
      <c r="J44" s="24">
        <f>SUM(J45:J51)</f>
        <v>631391.19999999995</v>
      </c>
      <c r="K44" s="24">
        <f t="shared" ref="K44:K52" si="10">SUM(B44:J44)</f>
        <v>11945236.379999999</v>
      </c>
    </row>
    <row r="45" spans="1:11" ht="17.25" customHeight="1">
      <c r="A45" s="36" t="s">
        <v>50</v>
      </c>
      <c r="B45" s="24">
        <f t="shared" ref="B45:H45" si="11">ROUND(B26*B7,2)</f>
        <v>1153449.1499999999</v>
      </c>
      <c r="C45" s="24">
        <f t="shared" si="11"/>
        <v>1713767.33</v>
      </c>
      <c r="D45" s="24">
        <f t="shared" si="11"/>
        <v>2043647.47</v>
      </c>
      <c r="E45" s="24">
        <f t="shared" si="11"/>
        <v>1163794.56</v>
      </c>
      <c r="F45" s="24">
        <f t="shared" si="11"/>
        <v>1601542.74</v>
      </c>
      <c r="G45" s="24">
        <f t="shared" si="11"/>
        <v>2108582.77</v>
      </c>
      <c r="H45" s="24">
        <f t="shared" si="11"/>
        <v>1081177.57</v>
      </c>
      <c r="I45" s="24">
        <f>ROUND(I26*I7,2)</f>
        <v>430849.39</v>
      </c>
      <c r="J45" s="24">
        <f>ROUND(J26*J7,2)</f>
        <v>631391.19999999995</v>
      </c>
      <c r="K45" s="24">
        <f t="shared" si="10"/>
        <v>11928202.18</v>
      </c>
    </row>
    <row r="46" spans="1:11" ht="17.25" customHeight="1">
      <c r="A46" s="36" t="s">
        <v>51</v>
      </c>
      <c r="B46" s="20">
        <v>0</v>
      </c>
      <c r="C46" s="24">
        <f>ROUND(C27*C7,2)</f>
        <v>3809.16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4">
        <f t="shared" si="10"/>
        <v>3809.16</v>
      </c>
    </row>
    <row r="47" spans="1:11" ht="17.25" customHeight="1">
      <c r="A47" s="36" t="s">
        <v>52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f t="shared" si="10"/>
        <v>0</v>
      </c>
    </row>
    <row r="48" spans="1:11" ht="17.25" customHeight="1">
      <c r="A48" s="36" t="s">
        <v>53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f t="shared" si="10"/>
        <v>0</v>
      </c>
    </row>
    <row r="49" spans="1:11" ht="17.25" customHeight="1">
      <c r="A49" s="12" t="s">
        <v>54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4">
        <f>+H31</f>
        <v>13225.04</v>
      </c>
      <c r="I49" s="33">
        <f>+I31</f>
        <v>0</v>
      </c>
      <c r="J49" s="33">
        <f>+J31</f>
        <v>0</v>
      </c>
      <c r="K49" s="24">
        <f t="shared" si="10"/>
        <v>13225.04</v>
      </c>
    </row>
    <row r="50" spans="1:11" ht="17.25" customHeight="1">
      <c r="A50" s="12" t="s">
        <v>55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f t="shared" si="10"/>
        <v>0</v>
      </c>
    </row>
    <row r="51" spans="1:11" ht="17.25" customHeight="1">
      <c r="A51" s="12" t="s">
        <v>56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0"/>
        <v>0</v>
      </c>
    </row>
    <row r="52" spans="1:11" ht="17.25" customHeight="1">
      <c r="A52" s="16" t="s">
        <v>57</v>
      </c>
      <c r="B52" s="38">
        <v>15019.22</v>
      </c>
      <c r="C52" s="38">
        <v>20026.509999999998</v>
      </c>
      <c r="D52" s="38">
        <v>20299.34</v>
      </c>
      <c r="E52" s="38">
        <v>18901.62</v>
      </c>
      <c r="F52" s="38">
        <v>18354.080000000002</v>
      </c>
      <c r="G52" s="38">
        <v>25014.29</v>
      </c>
      <c r="H52" s="38">
        <v>15495.43</v>
      </c>
      <c r="I52" s="20">
        <v>0</v>
      </c>
      <c r="J52" s="38">
        <v>11598.89</v>
      </c>
      <c r="K52" s="38">
        <f t="shared" si="10"/>
        <v>144709.38</v>
      </c>
    </row>
    <row r="53" spans="1:11" ht="17.25" customHeight="1">
      <c r="A53" s="16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7.2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8.75" customHeight="1">
      <c r="A56" s="2" t="s">
        <v>58</v>
      </c>
      <c r="B56" s="37">
        <f t="shared" ref="B56:J56" si="12">+B57+B64+B89+B90</f>
        <v>-237385.92</v>
      </c>
      <c r="C56" s="37">
        <f t="shared" si="12"/>
        <v>-227564.54</v>
      </c>
      <c r="D56" s="37">
        <f t="shared" si="12"/>
        <v>-236802.72999999998</v>
      </c>
      <c r="E56" s="37">
        <f t="shared" si="12"/>
        <v>-420373.49</v>
      </c>
      <c r="F56" s="37">
        <f t="shared" si="12"/>
        <v>-268917.34000000003</v>
      </c>
      <c r="G56" s="37">
        <f t="shared" si="12"/>
        <v>-276609.47000000003</v>
      </c>
      <c r="H56" s="37">
        <f t="shared" si="12"/>
        <v>-167852.37</v>
      </c>
      <c r="I56" s="37">
        <f t="shared" si="12"/>
        <v>-73393.45</v>
      </c>
      <c r="J56" s="37">
        <f t="shared" si="12"/>
        <v>-81748.37</v>
      </c>
      <c r="K56" s="37">
        <f>SUM(B56:J56)</f>
        <v>-1990647.6799999997</v>
      </c>
    </row>
    <row r="57" spans="1:11" ht="18.75" customHeight="1">
      <c r="A57" s="16" t="s">
        <v>84</v>
      </c>
      <c r="B57" s="37">
        <f t="shared" ref="B57:J57" si="13">B58+B59+B60+B61+B62+B63</f>
        <v>-223857.64</v>
      </c>
      <c r="C57" s="37">
        <f t="shared" si="13"/>
        <v>-207722.92</v>
      </c>
      <c r="D57" s="37">
        <f t="shared" si="13"/>
        <v>-217146.11</v>
      </c>
      <c r="E57" s="37">
        <f t="shared" si="13"/>
        <v>-227427.65</v>
      </c>
      <c r="F57" s="37">
        <f t="shared" si="13"/>
        <v>-248713.78</v>
      </c>
      <c r="G57" s="37">
        <f t="shared" si="13"/>
        <v>-242023.64</v>
      </c>
      <c r="H57" s="37">
        <f t="shared" si="13"/>
        <v>-154503</v>
      </c>
      <c r="I57" s="37">
        <f t="shared" si="13"/>
        <v>-31482</v>
      </c>
      <c r="J57" s="37">
        <f t="shared" si="13"/>
        <v>-60564</v>
      </c>
      <c r="K57" s="37">
        <f t="shared" ref="K57:K88" si="14">SUM(B57:J57)</f>
        <v>-1613440.7400000002</v>
      </c>
    </row>
    <row r="58" spans="1:11" ht="18.75" customHeight="1">
      <c r="A58" s="12" t="s">
        <v>85</v>
      </c>
      <c r="B58" s="37">
        <f>-ROUND(B9*$D$3,2)</f>
        <v>-144672</v>
      </c>
      <c r="C58" s="37">
        <f t="shared" ref="C58:J58" si="15">-ROUND(C9*$D$3,2)</f>
        <v>-202272</v>
      </c>
      <c r="D58" s="37">
        <f t="shared" si="15"/>
        <v>-191025</v>
      </c>
      <c r="E58" s="37">
        <f t="shared" si="15"/>
        <v>-127782</v>
      </c>
      <c r="F58" s="37">
        <f t="shared" si="15"/>
        <v>-151788</v>
      </c>
      <c r="G58" s="37">
        <f t="shared" si="15"/>
        <v>-171849</v>
      </c>
      <c r="H58" s="37">
        <f t="shared" si="15"/>
        <v>-154503</v>
      </c>
      <c r="I58" s="37">
        <f t="shared" si="15"/>
        <v>-31482</v>
      </c>
      <c r="J58" s="37">
        <f t="shared" si="15"/>
        <v>-60564</v>
      </c>
      <c r="K58" s="37">
        <f t="shared" si="14"/>
        <v>-1235937</v>
      </c>
    </row>
    <row r="59" spans="1:11" ht="18.75" customHeight="1">
      <c r="A59" s="12" t="s">
        <v>59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f t="shared" si="14"/>
        <v>0</v>
      </c>
    </row>
    <row r="60" spans="1:11" ht="18.75" customHeight="1">
      <c r="A60" s="12" t="s">
        <v>60</v>
      </c>
      <c r="B60" s="49">
        <v>-60</v>
      </c>
      <c r="C60" s="49">
        <v>-114</v>
      </c>
      <c r="D60" s="20">
        <v>0</v>
      </c>
      <c r="E60" s="49">
        <v>-30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37">
        <f t="shared" si="14"/>
        <v>-204</v>
      </c>
    </row>
    <row r="61" spans="1:11" ht="18.75" customHeight="1">
      <c r="A61" s="12" t="s">
        <v>61</v>
      </c>
      <c r="B61" s="49">
        <v>-15</v>
      </c>
      <c r="C61" s="49">
        <v>-45</v>
      </c>
      <c r="D61" s="49">
        <v>0</v>
      </c>
      <c r="E61" s="49">
        <v>-54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37">
        <f t="shared" si="14"/>
        <v>-114</v>
      </c>
    </row>
    <row r="62" spans="1:11" ht="18.75" customHeight="1">
      <c r="A62" s="12" t="s">
        <v>62</v>
      </c>
      <c r="B62" s="49">
        <v>-79110.64</v>
      </c>
      <c r="C62" s="49">
        <v>-5291.92</v>
      </c>
      <c r="D62" s="49">
        <v>-26121.11</v>
      </c>
      <c r="E62" s="49">
        <v>-99561.65</v>
      </c>
      <c r="F62" s="49">
        <v>-96925.78</v>
      </c>
      <c r="G62" s="49">
        <v>-70174.64</v>
      </c>
      <c r="H62" s="20">
        <v>0</v>
      </c>
      <c r="I62" s="20">
        <v>0</v>
      </c>
      <c r="J62" s="20">
        <v>0</v>
      </c>
      <c r="K62" s="37">
        <f t="shared" si="14"/>
        <v>-377185.74</v>
      </c>
    </row>
    <row r="63" spans="1:11" ht="18.75" customHeight="1">
      <c r="A63" s="12" t="s">
        <v>63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</row>
    <row r="64" spans="1:11" ht="18.75" customHeight="1">
      <c r="A64" s="12" t="s">
        <v>89</v>
      </c>
      <c r="B64" s="37">
        <f t="shared" ref="B64:J64" si="16">SUM(B65:B88)</f>
        <v>-13528.28</v>
      </c>
      <c r="C64" s="37">
        <f t="shared" si="16"/>
        <v>-19841.62</v>
      </c>
      <c r="D64" s="37">
        <f t="shared" si="16"/>
        <v>-19656.62</v>
      </c>
      <c r="E64" s="37">
        <f t="shared" si="16"/>
        <v>-192945.84</v>
      </c>
      <c r="F64" s="37">
        <f t="shared" si="16"/>
        <v>-20203.560000000001</v>
      </c>
      <c r="G64" s="37">
        <f t="shared" si="16"/>
        <v>-34585.83</v>
      </c>
      <c r="H64" s="37">
        <f t="shared" si="16"/>
        <v>-13349.37</v>
      </c>
      <c r="I64" s="37">
        <f t="shared" si="16"/>
        <v>-41911.449999999997</v>
      </c>
      <c r="J64" s="37">
        <f t="shared" si="16"/>
        <v>-21184.370000000003</v>
      </c>
      <c r="K64" s="37">
        <f t="shared" si="14"/>
        <v>-377206.94</v>
      </c>
    </row>
    <row r="65" spans="1:11" ht="18.75" customHeight="1">
      <c r="A65" s="12" t="s">
        <v>64</v>
      </c>
      <c r="B65" s="20">
        <v>0</v>
      </c>
      <c r="C65" s="20">
        <v>0</v>
      </c>
      <c r="D65" s="20">
        <v>0</v>
      </c>
      <c r="E65" s="37">
        <v>-1483.3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37">
        <f t="shared" si="14"/>
        <v>-1483.3</v>
      </c>
    </row>
    <row r="66" spans="1:11" ht="18.75" customHeight="1">
      <c r="A66" s="12" t="s">
        <v>65</v>
      </c>
      <c r="B66" s="20">
        <v>0</v>
      </c>
      <c r="C66" s="37">
        <v>-202.91</v>
      </c>
      <c r="D66" s="37">
        <v>-23.61</v>
      </c>
      <c r="E66" s="20">
        <v>0</v>
      </c>
      <c r="F66" s="20">
        <v>0</v>
      </c>
      <c r="G66" s="37">
        <v>-23.61</v>
      </c>
      <c r="H66" s="20">
        <v>0</v>
      </c>
      <c r="I66" s="20">
        <v>0</v>
      </c>
      <c r="J66" s="20">
        <v>0</v>
      </c>
      <c r="K66" s="37">
        <f t="shared" si="14"/>
        <v>-250.13</v>
      </c>
    </row>
    <row r="67" spans="1:11" ht="18.75" customHeight="1">
      <c r="A67" s="12" t="s">
        <v>66</v>
      </c>
      <c r="B67" s="20">
        <v>0</v>
      </c>
      <c r="C67" s="20">
        <v>0</v>
      </c>
      <c r="D67" s="37">
        <v>-1067.75</v>
      </c>
      <c r="E67" s="20">
        <v>0</v>
      </c>
      <c r="F67" s="37">
        <v>-380.65</v>
      </c>
      <c r="G67" s="20">
        <v>0</v>
      </c>
      <c r="H67" s="20">
        <v>0</v>
      </c>
      <c r="I67" s="49">
        <v>-1789.83</v>
      </c>
      <c r="J67" s="20">
        <v>0</v>
      </c>
      <c r="K67" s="37">
        <f t="shared" si="14"/>
        <v>-3238.23</v>
      </c>
    </row>
    <row r="68" spans="1:11" ht="18.75" customHeight="1">
      <c r="A68" s="12" t="s">
        <v>67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49">
        <v>-30000</v>
      </c>
      <c r="J68" s="20">
        <v>0</v>
      </c>
      <c r="K68" s="50">
        <f t="shared" si="14"/>
        <v>-30000</v>
      </c>
    </row>
    <row r="69" spans="1:11" ht="18.75" customHeight="1">
      <c r="A69" s="36" t="s">
        <v>68</v>
      </c>
      <c r="B69" s="37">
        <v>-13528.28</v>
      </c>
      <c r="C69" s="37">
        <v>-19638.71</v>
      </c>
      <c r="D69" s="37">
        <v>-18565.259999999998</v>
      </c>
      <c r="E69" s="37">
        <v>-13019.08</v>
      </c>
      <c r="F69" s="37">
        <v>-17890.91</v>
      </c>
      <c r="G69" s="37">
        <v>-27262.99</v>
      </c>
      <c r="H69" s="37">
        <v>-13349.37</v>
      </c>
      <c r="I69" s="37">
        <v>-4692.92</v>
      </c>
      <c r="J69" s="37">
        <v>-9674.85</v>
      </c>
      <c r="K69" s="50">
        <f t="shared" si="14"/>
        <v>-137622.37</v>
      </c>
    </row>
    <row r="70" spans="1:11" ht="18.75" customHeight="1">
      <c r="A70" s="12" t="s">
        <v>69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3">
        <f t="shared" si="14"/>
        <v>0</v>
      </c>
    </row>
    <row r="71" spans="1:11" ht="18.75" customHeight="1">
      <c r="A71" s="12" t="s">
        <v>70</v>
      </c>
      <c r="B71" s="20">
        <v>0</v>
      </c>
      <c r="C71" s="20">
        <v>0</v>
      </c>
      <c r="D71" s="20">
        <v>0</v>
      </c>
      <c r="E71" s="37">
        <v>-168627.08</v>
      </c>
      <c r="F71" s="37">
        <v>-1932</v>
      </c>
      <c r="G71" s="37">
        <v>-7299.23</v>
      </c>
      <c r="H71" s="20">
        <v>0</v>
      </c>
      <c r="I71" s="20">
        <v>0</v>
      </c>
      <c r="J71" s="20">
        <v>0</v>
      </c>
      <c r="K71" s="50">
        <f t="shared" si="14"/>
        <v>-177858.31</v>
      </c>
    </row>
    <row r="72" spans="1:11" ht="18.75" customHeight="1">
      <c r="A72" s="12" t="s">
        <v>71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33">
        <f t="shared" si="14"/>
        <v>0</v>
      </c>
    </row>
    <row r="73" spans="1:11" ht="18.75" customHeight="1">
      <c r="A73" s="12" t="s">
        <v>72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33">
        <f t="shared" si="14"/>
        <v>0</v>
      </c>
    </row>
    <row r="74" spans="1:11" ht="18.75" customHeight="1">
      <c r="A74" s="12" t="s">
        <v>73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4"/>
        <v>0</v>
      </c>
    </row>
    <row r="75" spans="1:11" ht="18.75" customHeight="1">
      <c r="A75" s="12" t="s">
        <v>74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33">
        <f t="shared" si="14"/>
        <v>0</v>
      </c>
    </row>
    <row r="76" spans="1:11" ht="18.75" customHeight="1">
      <c r="A76" s="12" t="s">
        <v>75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4"/>
        <v>0</v>
      </c>
    </row>
    <row r="77" spans="1:11" ht="18.75" customHeight="1">
      <c r="A77" s="12" t="s">
        <v>76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33">
        <f t="shared" si="14"/>
        <v>0</v>
      </c>
    </row>
    <row r="78" spans="1:11" ht="18.75" customHeight="1">
      <c r="A78" s="12" t="s">
        <v>77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4"/>
        <v>0</v>
      </c>
    </row>
    <row r="79" spans="1:11" ht="18.75" customHeight="1">
      <c r="A79" s="12" t="s">
        <v>78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4"/>
        <v>0</v>
      </c>
    </row>
    <row r="80" spans="1:11" ht="18.75" customHeight="1">
      <c r="A80" s="12" t="s">
        <v>87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4"/>
        <v>0</v>
      </c>
    </row>
    <row r="81" spans="1:12" ht="18.75" customHeight="1">
      <c r="A81" s="12" t="s">
        <v>90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4"/>
        <v>0</v>
      </c>
    </row>
    <row r="82" spans="1:12" ht="18.75" customHeight="1">
      <c r="A82" s="12" t="s">
        <v>91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4"/>
        <v>0</v>
      </c>
    </row>
    <row r="83" spans="1:12" ht="18.75" customHeight="1">
      <c r="A83" s="12" t="s">
        <v>98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33">
        <f t="shared" si="14"/>
        <v>0</v>
      </c>
    </row>
    <row r="84" spans="1:12" ht="18.75" customHeight="1">
      <c r="A84" s="12" t="s">
        <v>99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4"/>
        <v>0</v>
      </c>
    </row>
    <row r="85" spans="1:12" ht="18.75" customHeight="1">
      <c r="A85" s="12" t="s">
        <v>100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4"/>
        <v>0</v>
      </c>
    </row>
    <row r="86" spans="1:12" ht="18.75" customHeight="1">
      <c r="A86" s="12" t="s">
        <v>101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60">
        <f t="shared" si="14"/>
        <v>0</v>
      </c>
      <c r="L86" s="62"/>
    </row>
    <row r="87" spans="1:12" ht="18.75" customHeight="1">
      <c r="A87" s="12" t="s">
        <v>102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61">
        <v>0</v>
      </c>
      <c r="L87" s="61"/>
    </row>
    <row r="88" spans="1:12" ht="18.75" customHeight="1">
      <c r="A88" s="12" t="s">
        <v>120</v>
      </c>
      <c r="B88" s="20">
        <v>0</v>
      </c>
      <c r="C88" s="20">
        <v>0</v>
      </c>
      <c r="D88" s="20">
        <v>0</v>
      </c>
      <c r="E88" s="50">
        <v>-9816.3799999999992</v>
      </c>
      <c r="F88" s="20">
        <v>0</v>
      </c>
      <c r="G88" s="20">
        <v>0</v>
      </c>
      <c r="H88" s="20">
        <v>0</v>
      </c>
      <c r="I88" s="50">
        <v>-5428.7</v>
      </c>
      <c r="J88" s="50">
        <v>-11509.52</v>
      </c>
      <c r="K88" s="50">
        <f t="shared" si="14"/>
        <v>-26754.6</v>
      </c>
      <c r="L88" s="61"/>
    </row>
    <row r="89" spans="1:12" ht="18.75" customHeight="1">
      <c r="A89" s="16" t="s">
        <v>121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61">
        <v>0</v>
      </c>
      <c r="L89" s="61"/>
    </row>
    <row r="90" spans="1:12" ht="18.75" customHeight="1">
      <c r="A90" s="16" t="s">
        <v>97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60">
        <f t="shared" ref="K90:K95" si="17">SUM(B90:J90)</f>
        <v>0</v>
      </c>
      <c r="L90" s="62"/>
    </row>
    <row r="91" spans="1:12" ht="18.75" customHeight="1">
      <c r="A91" s="16"/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33">
        <f t="shared" si="17"/>
        <v>0</v>
      </c>
      <c r="L91" s="57"/>
    </row>
    <row r="92" spans="1:12" ht="18.75" customHeight="1">
      <c r="A92" s="16" t="s">
        <v>93</v>
      </c>
      <c r="B92" s="25">
        <f t="shared" ref="B92:H92" si="18">+B93+B94</f>
        <v>931082.44999999984</v>
      </c>
      <c r="C92" s="25">
        <f t="shared" si="18"/>
        <v>1510038.46</v>
      </c>
      <c r="D92" s="25">
        <f t="shared" si="18"/>
        <v>1827144.0799999998</v>
      </c>
      <c r="E92" s="25">
        <f t="shared" si="18"/>
        <v>762322.69000000006</v>
      </c>
      <c r="F92" s="25">
        <f t="shared" si="18"/>
        <v>1350979.48</v>
      </c>
      <c r="G92" s="25">
        <f t="shared" si="18"/>
        <v>1856987.5899999999</v>
      </c>
      <c r="H92" s="25">
        <f t="shared" si="18"/>
        <v>942045.67000000016</v>
      </c>
      <c r="I92" s="25">
        <f>+I93+I94</f>
        <v>357455.94</v>
      </c>
      <c r="J92" s="25">
        <f>+J93+J94</f>
        <v>561241.72</v>
      </c>
      <c r="K92" s="50">
        <f t="shared" si="17"/>
        <v>10099298.08</v>
      </c>
      <c r="L92" s="57"/>
    </row>
    <row r="93" spans="1:12" ht="18.75" customHeight="1">
      <c r="A93" s="16" t="s">
        <v>92</v>
      </c>
      <c r="B93" s="25">
        <f t="shared" ref="B93:J93" si="19">+B44+B57+B64+B89</f>
        <v>916063.22999999986</v>
      </c>
      <c r="C93" s="25">
        <f t="shared" si="19"/>
        <v>1490011.95</v>
      </c>
      <c r="D93" s="25">
        <f t="shared" si="19"/>
        <v>1806844.7399999998</v>
      </c>
      <c r="E93" s="25">
        <f t="shared" si="19"/>
        <v>743421.07000000007</v>
      </c>
      <c r="F93" s="25">
        <f t="shared" si="19"/>
        <v>1332625.3999999999</v>
      </c>
      <c r="G93" s="25">
        <f t="shared" si="19"/>
        <v>1831973.2999999998</v>
      </c>
      <c r="H93" s="25">
        <f t="shared" si="19"/>
        <v>926550.24000000011</v>
      </c>
      <c r="I93" s="25">
        <f t="shared" si="19"/>
        <v>357455.94</v>
      </c>
      <c r="J93" s="25">
        <f t="shared" si="19"/>
        <v>549642.82999999996</v>
      </c>
      <c r="K93" s="50">
        <f t="shared" si="17"/>
        <v>9954588.6999999993</v>
      </c>
      <c r="L93" s="57"/>
    </row>
    <row r="94" spans="1:12" ht="18" customHeight="1">
      <c r="A94" s="16" t="s">
        <v>96</v>
      </c>
      <c r="B94" s="25">
        <f t="shared" ref="B94:J94" si="20">IF(+B52+B90+B95&lt;0,0,(B52+B90+B95))</f>
        <v>15019.22</v>
      </c>
      <c r="C94" s="25">
        <f t="shared" si="20"/>
        <v>20026.509999999998</v>
      </c>
      <c r="D94" s="25">
        <f t="shared" si="20"/>
        <v>20299.34</v>
      </c>
      <c r="E94" s="25">
        <f t="shared" si="20"/>
        <v>18901.62</v>
      </c>
      <c r="F94" s="25">
        <f t="shared" si="20"/>
        <v>18354.080000000002</v>
      </c>
      <c r="G94" s="25">
        <f t="shared" si="20"/>
        <v>25014.29</v>
      </c>
      <c r="H94" s="25">
        <f t="shared" si="20"/>
        <v>15495.43</v>
      </c>
      <c r="I94" s="20">
        <f t="shared" si="20"/>
        <v>0</v>
      </c>
      <c r="J94" s="25">
        <f t="shared" si="20"/>
        <v>11598.89</v>
      </c>
      <c r="K94" s="50">
        <f t="shared" si="17"/>
        <v>144709.38</v>
      </c>
    </row>
    <row r="95" spans="1:12" ht="18.75" customHeight="1">
      <c r="A95" s="16" t="s">
        <v>94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1">
        <f t="shared" si="17"/>
        <v>0</v>
      </c>
    </row>
    <row r="96" spans="1:12" ht="18.75" customHeight="1">
      <c r="A96" s="16" t="s">
        <v>95</v>
      </c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</row>
    <row r="97" spans="1:11" ht="18.75" customHeight="1">
      <c r="A97" s="2"/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/>
      <c r="J97" s="21"/>
      <c r="K97" s="21"/>
    </row>
    <row r="98" spans="1:11" ht="18.7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58"/>
    </row>
    <row r="99" spans="1:11" ht="18.75" customHeight="1">
      <c r="A99" s="8"/>
      <c r="B99" s="47">
        <v>0</v>
      </c>
      <c r="C99" s="47">
        <v>0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/>
    </row>
    <row r="100" spans="1:11" ht="18.75" customHeight="1">
      <c r="A100" s="26" t="s">
        <v>79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3">
        <f>SUM(K101:K118)</f>
        <v>10099298.110000001</v>
      </c>
    </row>
    <row r="101" spans="1:11" ht="18.75" customHeight="1">
      <c r="A101" s="27" t="s">
        <v>80</v>
      </c>
      <c r="B101" s="28">
        <v>128288.12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3">
        <f>SUM(B101:J101)</f>
        <v>128288.12</v>
      </c>
    </row>
    <row r="102" spans="1:11" ht="18.75" customHeight="1">
      <c r="A102" s="27" t="s">
        <v>81</v>
      </c>
      <c r="B102" s="28">
        <v>802794.34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3">
        <f t="shared" ref="K102:K118" si="21">SUM(B102:J102)</f>
        <v>802794.34</v>
      </c>
    </row>
    <row r="103" spans="1:11" ht="18.75" customHeight="1">
      <c r="A103" s="27" t="s">
        <v>82</v>
      </c>
      <c r="B103" s="42">
        <v>0</v>
      </c>
      <c r="C103" s="28">
        <f>+C92</f>
        <v>1510038.46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3">
        <f t="shared" si="21"/>
        <v>1510038.46</v>
      </c>
    </row>
    <row r="104" spans="1:11" ht="18.75" customHeight="1">
      <c r="A104" s="27" t="s">
        <v>83</v>
      </c>
      <c r="B104" s="42">
        <v>0</v>
      </c>
      <c r="C104" s="42">
        <v>0</v>
      </c>
      <c r="D104" s="28">
        <f>+D92</f>
        <v>1827144.0799999998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3">
        <f t="shared" si="21"/>
        <v>1827144.0799999998</v>
      </c>
    </row>
    <row r="105" spans="1:11" ht="18.75" customHeight="1">
      <c r="A105" s="27" t="s">
        <v>103</v>
      </c>
      <c r="B105" s="42">
        <v>0</v>
      </c>
      <c r="C105" s="42">
        <v>0</v>
      </c>
      <c r="D105" s="42">
        <v>0</v>
      </c>
      <c r="E105" s="28">
        <f>+E92</f>
        <v>762322.69000000006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3">
        <f t="shared" si="21"/>
        <v>762322.69000000006</v>
      </c>
    </row>
    <row r="106" spans="1:11" ht="18.75" customHeight="1">
      <c r="A106" s="27" t="s">
        <v>104</v>
      </c>
      <c r="B106" s="42">
        <v>0</v>
      </c>
      <c r="C106" s="42">
        <v>0</v>
      </c>
      <c r="D106" s="42">
        <v>0</v>
      </c>
      <c r="E106" s="42">
        <v>0</v>
      </c>
      <c r="F106" s="28">
        <v>162981.35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si="21"/>
        <v>162981.35</v>
      </c>
    </row>
    <row r="107" spans="1:11" ht="18.75" customHeight="1">
      <c r="A107" s="27" t="s">
        <v>105</v>
      </c>
      <c r="B107" s="42">
        <v>0</v>
      </c>
      <c r="C107" s="42">
        <v>0</v>
      </c>
      <c r="D107" s="42">
        <v>0</v>
      </c>
      <c r="E107" s="42">
        <v>0</v>
      </c>
      <c r="F107" s="28">
        <v>226684.07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1"/>
        <v>226684.07</v>
      </c>
    </row>
    <row r="108" spans="1:11" ht="18.75" customHeight="1">
      <c r="A108" s="27" t="s">
        <v>106</v>
      </c>
      <c r="B108" s="42">
        <v>0</v>
      </c>
      <c r="C108" s="42">
        <v>0</v>
      </c>
      <c r="D108" s="42">
        <v>0</v>
      </c>
      <c r="E108" s="42">
        <v>0</v>
      </c>
      <c r="F108" s="28">
        <v>343045.61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1"/>
        <v>343045.61</v>
      </c>
    </row>
    <row r="109" spans="1:11" ht="18.75" customHeight="1">
      <c r="A109" s="27" t="s">
        <v>107</v>
      </c>
      <c r="B109" s="42">
        <v>0</v>
      </c>
      <c r="C109" s="42">
        <v>0</v>
      </c>
      <c r="D109" s="42">
        <v>0</v>
      </c>
      <c r="E109" s="42">
        <v>0</v>
      </c>
      <c r="F109" s="28">
        <v>618268.46</v>
      </c>
      <c r="G109" s="42">
        <v>0</v>
      </c>
      <c r="H109" s="42">
        <v>0</v>
      </c>
      <c r="I109" s="42">
        <v>0</v>
      </c>
      <c r="J109" s="42">
        <v>0</v>
      </c>
      <c r="K109" s="43">
        <f t="shared" si="21"/>
        <v>618268.46</v>
      </c>
    </row>
    <row r="110" spans="1:11" ht="18.75" customHeight="1">
      <c r="A110" s="27" t="s">
        <v>108</v>
      </c>
      <c r="B110" s="42">
        <v>0</v>
      </c>
      <c r="C110" s="42">
        <v>0</v>
      </c>
      <c r="D110" s="42">
        <v>0</v>
      </c>
      <c r="E110" s="42">
        <v>0</v>
      </c>
      <c r="F110" s="42">
        <v>0</v>
      </c>
      <c r="G110" s="28">
        <v>504226.91</v>
      </c>
      <c r="H110" s="42">
        <v>0</v>
      </c>
      <c r="I110" s="42">
        <v>0</v>
      </c>
      <c r="J110" s="42">
        <v>0</v>
      </c>
      <c r="K110" s="43">
        <f t="shared" si="21"/>
        <v>504226.91</v>
      </c>
    </row>
    <row r="111" spans="1:11" ht="18.75" customHeight="1">
      <c r="A111" s="27" t="s">
        <v>109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28">
        <v>44437.04</v>
      </c>
      <c r="H111" s="42">
        <v>0</v>
      </c>
      <c r="I111" s="42">
        <v>0</v>
      </c>
      <c r="J111" s="42">
        <v>0</v>
      </c>
      <c r="K111" s="43">
        <f t="shared" si="21"/>
        <v>44437.04</v>
      </c>
    </row>
    <row r="112" spans="1:11" ht="18.75" customHeight="1">
      <c r="A112" s="27" t="s">
        <v>110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28">
        <v>311935.51</v>
      </c>
      <c r="H112" s="42">
        <v>0</v>
      </c>
      <c r="I112" s="42">
        <v>0</v>
      </c>
      <c r="J112" s="42">
        <v>0</v>
      </c>
      <c r="K112" s="43">
        <f t="shared" si="21"/>
        <v>311935.51</v>
      </c>
    </row>
    <row r="113" spans="1:11" ht="18.75" customHeight="1">
      <c r="A113" s="27" t="s">
        <v>111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28">
        <v>261574.18</v>
      </c>
      <c r="H113" s="42">
        <v>0</v>
      </c>
      <c r="I113" s="42">
        <v>0</v>
      </c>
      <c r="J113" s="42">
        <v>0</v>
      </c>
      <c r="K113" s="43">
        <f t="shared" si="21"/>
        <v>261574.18</v>
      </c>
    </row>
    <row r="114" spans="1:11" ht="18.75" customHeight="1">
      <c r="A114" s="27" t="s">
        <v>112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28">
        <v>734813.96</v>
      </c>
      <c r="H114" s="42">
        <v>0</v>
      </c>
      <c r="I114" s="42">
        <v>0</v>
      </c>
      <c r="J114" s="42">
        <v>0</v>
      </c>
      <c r="K114" s="43">
        <f t="shared" si="21"/>
        <v>734813.96</v>
      </c>
    </row>
    <row r="115" spans="1:11" ht="18.75" customHeight="1">
      <c r="A115" s="27" t="s">
        <v>113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28">
        <v>330664.27</v>
      </c>
      <c r="I115" s="42">
        <v>0</v>
      </c>
      <c r="J115" s="42">
        <v>0</v>
      </c>
      <c r="K115" s="43">
        <f t="shared" si="21"/>
        <v>330664.27</v>
      </c>
    </row>
    <row r="116" spans="1:11" ht="18.75" customHeight="1">
      <c r="A116" s="27" t="s">
        <v>114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28">
        <v>611381.4</v>
      </c>
      <c r="I116" s="42">
        <v>0</v>
      </c>
      <c r="J116" s="42">
        <v>0</v>
      </c>
      <c r="K116" s="43">
        <f t="shared" si="21"/>
        <v>611381.4</v>
      </c>
    </row>
    <row r="117" spans="1:11" ht="18.75" customHeight="1">
      <c r="A117" s="27" t="s">
        <v>115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28">
        <v>357455.94</v>
      </c>
      <c r="J117" s="42">
        <v>0</v>
      </c>
      <c r="K117" s="43">
        <f t="shared" si="21"/>
        <v>357455.94</v>
      </c>
    </row>
    <row r="118" spans="1:11" ht="18.75" customHeight="1">
      <c r="A118" s="29" t="s">
        <v>116</v>
      </c>
      <c r="B118" s="44">
        <v>0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561241.72</v>
      </c>
      <c r="K118" s="46">
        <f t="shared" si="21"/>
        <v>561241.72</v>
      </c>
    </row>
    <row r="119" spans="1:11" ht="18.75" customHeight="1">
      <c r="A119" s="41"/>
      <c r="B119" s="53">
        <v>0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4"/>
    </row>
    <row r="120" spans="1:11" ht="18.75" customHeight="1">
      <c r="A120" s="59"/>
    </row>
    <row r="121" spans="1:11" ht="18.75" customHeight="1">
      <c r="A121" s="41"/>
    </row>
    <row r="122" spans="1:11" ht="18.75" customHeight="1">
      <c r="A122" s="41"/>
    </row>
    <row r="123" spans="1:11" ht="15.75">
      <c r="A123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2014-01-17T11:10:45Z</dcterms:modified>
</cp:coreProperties>
</file>