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8" i="8"/>
  <c r="K63"/>
  <c r="K59"/>
  <c r="K61"/>
  <c r="K60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K16" s="1"/>
  <c r="G16"/>
  <c r="H16"/>
  <c r="I16"/>
  <c r="J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G56" s="1"/>
  <c r="H58"/>
  <c r="K58" s="1"/>
  <c r="I58"/>
  <c r="I57" s="1"/>
  <c r="J58"/>
  <c r="J57" s="1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J56" l="1"/>
  <c r="I56"/>
  <c r="F56"/>
  <c r="E56"/>
  <c r="K64"/>
  <c r="J43"/>
  <c r="J93"/>
  <c r="J92" s="1"/>
  <c r="H43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C44" s="1"/>
  <c r="H57"/>
  <c r="H56" s="1"/>
  <c r="C93" l="1"/>
  <c r="C92" s="1"/>
  <c r="C103" s="1"/>
  <c r="K103" s="1"/>
  <c r="K100" s="1"/>
  <c r="C43"/>
  <c r="K57"/>
  <c r="B44"/>
  <c r="K45"/>
  <c r="K56"/>
  <c r="H93"/>
  <c r="H92" s="1"/>
  <c r="B43" l="1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<sst xmlns="http://schemas.openxmlformats.org/spreadsheetml/2006/main" count="123" uniqueCount="123">
  <si>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</si>
  <si>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</si>
  <si>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</si>
  <si>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</si>
  <si>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</si>
  <si>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</si>
  <si>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</si>
  <si>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</si>
  <si>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</si>
  <si>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</si>
  <si>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</si>
  <si>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</si>
  <si>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</si>
  <si>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</si>
  <si>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</si>
  <si>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</si>
  <si>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</si>
  <si>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</si>
  <si>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</si>
  <si>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</si>
  <si>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</si>
  <si>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</si>
  <si>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</si>
  <si>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</si>
  <si>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</si>
  <si>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</si>
  <si>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</si>
  <si>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</si>
  <si>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</si>
  <si>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</si>
  <si>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</si>
  <si>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</si>
  <si>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</si>
  <si>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</si>
  <si>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</si>
  <si>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</si>
  <si>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</si>
  <si>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</si>
  <si>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</si>
  <si>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</si>
  <si>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</si>
  <si>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</si>
  <si>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</si>
  <si>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</si>
  <si>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</si>
  <si>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</si>
  <si>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</si>
  <si>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</si>
  <si>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</si>
  <si>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</si>
  <si>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</si>
  <si>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</si>
  <si>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</si>
  <si>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</si>
  <si>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</si>
  <si>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</si>
  <si>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</si>
  <si>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</si>
  <si>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</si>
  <si>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</si>
  <si>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</si>
  <si>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</si>
  <si>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</si>
  <si>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</si>
  <si>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</si>
  <si>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</si>
  <si>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</si>
  <si>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</si>
  <si>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</si>
  <si>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</si>
  <si>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</si>
  <si>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</si>
  <si>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</si>
  <si>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</si>
  <si>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</si>
  <si>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</si>
  <si>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</si>
  <si>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</si>
  <si>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</si>
  <si>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</si>
  <si>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</si>
  <si>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</si>
  <si>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</si>
  <si>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</si>
  <si>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</si>
  <si>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</si>
  <si>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</si>
  <si>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</si>
  <si>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</si>
  <si>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</si>
  <si>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</si>
  <si>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</si>
  <si>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</si>
  <si>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</si>
  <si>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</si>
  <si>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</si>
  <si>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</si>
  <si>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</si>
  <si>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</si>
  <si>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</si>
  <si>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</si>
  <si>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</si>
  <si>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</si>
  <si>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</si>
  <si>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</si>
  <si>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</si>
  <si>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</si>
  <si>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</si>
  <si>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</si>
  <si>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</si>
  <si>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</si>
  <si>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</si>
  <si>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</si>
  <si>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</si>
  <si>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</si>
  <si>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</si>
  <si>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</si>
  <si>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</si>
  <si>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</si>
  <si>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</si>
  <si>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</si>
  <si>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6.3. Revisão de Remuneração pelo Transporte Coletivo  (1)</t>
  </si>
  <si>
    <t>OPERAÇÃO 09/01/14 - VENCIMENTO 16/01/14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</si>
</sst>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10" xfId="4" applyFont="1" applyFill="1" applyBorder="1" applyAlignment="1">
      <alignment horizontal="center" vertical="center"/>
    </xf>
    <xf numFmtId="43" fontId="4" fillId="0" borderId="10" xfId="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511073</v>
      </c>
      <c r="C7" s="9">
        <f t="shared" si="0"/>
        <v>654187</v>
      </c>
      <c r="D7" s="9">
        <f t="shared" si="0"/>
        <v>678879</v>
      </c>
      <c r="E7" s="9">
        <f t="shared" si="0"/>
        <v>471127</v>
      </c>
      <c r="F7" s="9">
        <f t="shared" si="0"/>
        <v>674894</v>
      </c>
      <c r="G7" s="9">
        <f t="shared" si="0"/>
        <v>1052730</v>
      </c>
      <c r="H7" s="9">
        <f t="shared" si="0"/>
        <v>460160</v>
      </c>
      <c r="I7" s="9">
        <f t="shared" si="0"/>
        <v>102010</v>
      </c>
      <c r="J7" s="9">
        <f t="shared" si="0"/>
        <v>245236</v>
      </c>
      <c r="K7" s="9">
        <f t="shared" si="0"/>
        <v>4850296</v>
      </c>
      <c r="L7" s="55"/>
    </row>
    <row r="8" spans="1:13" ht="17.25" customHeight="1">
      <c r="A8" s="10" t="s">
        <v>31</v>
      </c>
      <c r="B8" s="11">
        <f>B9+B12</f>
        <v>298570</v>
      </c>
      <c r="C8" s="11">
        <f t="shared" ref="C8:J8" si="1">C9+C12</f>
        <v>391207</v>
      </c>
      <c r="D8" s="11">
        <f t="shared" si="1"/>
        <v>381885</v>
      </c>
      <c r="E8" s="11">
        <f t="shared" si="1"/>
        <v>275404</v>
      </c>
      <c r="F8" s="11">
        <f t="shared" si="1"/>
        <v>370592</v>
      </c>
      <c r="G8" s="11">
        <f t="shared" si="1"/>
        <v>560131</v>
      </c>
      <c r="H8" s="11">
        <f t="shared" si="1"/>
        <v>279041</v>
      </c>
      <c r="I8" s="11">
        <f t="shared" si="1"/>
        <v>53771</v>
      </c>
      <c r="J8" s="11">
        <f t="shared" si="1"/>
        <v>136249</v>
      </c>
      <c r="K8" s="11">
        <f>SUM(B8:J8)</f>
        <v>2746850</v>
      </c>
    </row>
    <row r="9" spans="1:13" ht="17.25" customHeight="1">
      <c r="A9" s="15" t="s">
        <v>17</v>
      </c>
      <c r="B9" s="13">
        <f>+B10+B11</f>
        <v>46618</v>
      </c>
      <c r="C9" s="13">
        <f t="shared" ref="C9:J9" si="2">+C10+C11</f>
        <v>62792</v>
      </c>
      <c r="D9" s="13">
        <f t="shared" si="2"/>
        <v>58995</v>
      </c>
      <c r="E9" s="13">
        <f t="shared" si="2"/>
        <v>41437</v>
      </c>
      <c r="F9" s="13">
        <f t="shared" si="2"/>
        <v>49896</v>
      </c>
      <c r="G9" s="13">
        <f t="shared" si="2"/>
        <v>57164</v>
      </c>
      <c r="H9" s="13">
        <f t="shared" si="2"/>
        <v>50589</v>
      </c>
      <c r="I9" s="13">
        <f t="shared" si="2"/>
        <v>10136</v>
      </c>
      <c r="J9" s="13">
        <f t="shared" si="2"/>
        <v>18509</v>
      </c>
      <c r="K9" s="11">
        <f>SUM(B9:J9)</f>
        <v>396136</v>
      </c>
    </row>
    <row r="10" spans="1:13" ht="17.25" customHeight="1">
      <c r="A10" s="31" t="s">
        <v>18</v>
      </c>
      <c r="B10" s="13">
        <v>46618</v>
      </c>
      <c r="C10" s="13">
        <v>62792</v>
      </c>
      <c r="D10" s="13">
        <v>58995</v>
      </c>
      <c r="E10" s="13">
        <v>41437</v>
      </c>
      <c r="F10" s="13">
        <v>49896</v>
      </c>
      <c r="G10" s="13">
        <v>57164</v>
      </c>
      <c r="H10" s="13">
        <v>50589</v>
      </c>
      <c r="I10" s="13">
        <v>10136</v>
      </c>
      <c r="J10" s="13">
        <v>18509</v>
      </c>
      <c r="K10" s="11">
        <f>SUM(B10:J10)</f>
        <v>396136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251952</v>
      </c>
      <c r="C12" s="17">
        <f t="shared" si="3"/>
        <v>328415</v>
      </c>
      <c r="D12" s="17">
        <f t="shared" si="3"/>
        <v>322890</v>
      </c>
      <c r="E12" s="17">
        <f t="shared" si="3"/>
        <v>233967</v>
      </c>
      <c r="F12" s="17">
        <f t="shared" si="3"/>
        <v>320696</v>
      </c>
      <c r="G12" s="17">
        <f t="shared" si="3"/>
        <v>502967</v>
      </c>
      <c r="H12" s="17">
        <f t="shared" si="3"/>
        <v>228452</v>
      </c>
      <c r="I12" s="17">
        <f t="shared" si="3"/>
        <v>43635</v>
      </c>
      <c r="J12" s="17">
        <f t="shared" si="3"/>
        <v>117740</v>
      </c>
      <c r="K12" s="11">
        <f t="shared" ref="K12:K23" si="4">SUM(B12:J12)</f>
        <v>2350714</v>
      </c>
    </row>
    <row r="13" spans="1:13" ht="17.25" customHeight="1">
      <c r="A13" s="14" t="s">
        <v>20</v>
      </c>
      <c r="B13" s="13">
        <v>120847</v>
      </c>
      <c r="C13" s="13">
        <v>170747</v>
      </c>
      <c r="D13" s="13">
        <v>173855</v>
      </c>
      <c r="E13" s="13">
        <v>121080</v>
      </c>
      <c r="F13" s="13">
        <v>164694</v>
      </c>
      <c r="G13" s="13">
        <v>246194</v>
      </c>
      <c r="H13" s="13">
        <v>110208</v>
      </c>
      <c r="I13" s="13">
        <v>25204</v>
      </c>
      <c r="J13" s="13">
        <v>63259</v>
      </c>
      <c r="K13" s="11">
        <f t="shared" si="4"/>
        <v>1196088</v>
      </c>
      <c r="L13" s="55"/>
      <c r="M13" s="56"/>
    </row>
    <row r="14" spans="1:13" ht="17.25" customHeight="1">
      <c r="A14" s="14" t="s">
        <v>21</v>
      </c>
      <c r="B14" s="13">
        <v>122699</v>
      </c>
      <c r="C14" s="13">
        <v>146559</v>
      </c>
      <c r="D14" s="13">
        <v>138771</v>
      </c>
      <c r="E14" s="13">
        <v>105698</v>
      </c>
      <c r="F14" s="13">
        <v>145667</v>
      </c>
      <c r="G14" s="13">
        <v>243339</v>
      </c>
      <c r="H14" s="13">
        <v>110323</v>
      </c>
      <c r="I14" s="13">
        <v>16870</v>
      </c>
      <c r="J14" s="13">
        <v>50939</v>
      </c>
      <c r="K14" s="11">
        <f t="shared" si="4"/>
        <v>1080865</v>
      </c>
      <c r="L14" s="55"/>
    </row>
    <row r="15" spans="1:13" ht="17.25" customHeight="1">
      <c r="A15" s="14" t="s">
        <v>22</v>
      </c>
      <c r="B15" s="13">
        <v>8406</v>
      </c>
      <c r="C15" s="13">
        <v>11109</v>
      </c>
      <c r="D15" s="13">
        <v>10264</v>
      </c>
      <c r="E15" s="13">
        <v>7189</v>
      </c>
      <c r="F15" s="13">
        <v>10335</v>
      </c>
      <c r="G15" s="13">
        <v>13434</v>
      </c>
      <c r="H15" s="13">
        <v>7921</v>
      </c>
      <c r="I15" s="13">
        <v>1561</v>
      </c>
      <c r="J15" s="13">
        <v>3542</v>
      </c>
      <c r="K15" s="11">
        <f t="shared" si="4"/>
        <v>73761</v>
      </c>
    </row>
    <row r="16" spans="1:13" ht="17.25" customHeight="1">
      <c r="A16" s="16" t="s">
        <v>23</v>
      </c>
      <c r="B16" s="11">
        <f>+B17+B18+B19</f>
        <v>174770</v>
      </c>
      <c r="C16" s="11">
        <f t="shared" ref="C16:J16" si="5">+C17+C18+C19</f>
        <v>205231</v>
      </c>
      <c r="D16" s="11">
        <f t="shared" si="5"/>
        <v>227006</v>
      </c>
      <c r="E16" s="11">
        <f t="shared" si="5"/>
        <v>152961</v>
      </c>
      <c r="F16" s="11">
        <f t="shared" si="5"/>
        <v>251143</v>
      </c>
      <c r="G16" s="11">
        <f t="shared" si="5"/>
        <v>434828</v>
      </c>
      <c r="H16" s="11">
        <f t="shared" si="5"/>
        <v>147341</v>
      </c>
      <c r="I16" s="11">
        <f t="shared" si="5"/>
        <v>35617</v>
      </c>
      <c r="J16" s="11">
        <f t="shared" si="5"/>
        <v>79245</v>
      </c>
      <c r="K16" s="11">
        <f t="shared" si="4"/>
        <v>1708142</v>
      </c>
    </row>
    <row r="17" spans="1:12" ht="17.25" customHeight="1">
      <c r="A17" s="12" t="s">
        <v>24</v>
      </c>
      <c r="B17" s="13">
        <v>94535</v>
      </c>
      <c r="C17" s="13">
        <v>122427</v>
      </c>
      <c r="D17" s="13">
        <v>138146</v>
      </c>
      <c r="E17" s="13">
        <v>89278</v>
      </c>
      <c r="F17" s="13">
        <v>144555</v>
      </c>
      <c r="G17" s="13">
        <v>234601</v>
      </c>
      <c r="H17" s="13">
        <v>84393</v>
      </c>
      <c r="I17" s="13">
        <v>22757</v>
      </c>
      <c r="J17" s="13">
        <v>47290</v>
      </c>
      <c r="K17" s="11">
        <f t="shared" si="4"/>
        <v>977982</v>
      </c>
      <c r="L17" s="55"/>
    </row>
    <row r="18" spans="1:12" ht="17.25" customHeight="1">
      <c r="A18" s="12" t="s">
        <v>25</v>
      </c>
      <c r="B18" s="13">
        <v>75011</v>
      </c>
      <c r="C18" s="13">
        <v>76715</v>
      </c>
      <c r="D18" s="13">
        <v>82487</v>
      </c>
      <c r="E18" s="13">
        <v>59578</v>
      </c>
      <c r="F18" s="13">
        <v>99478</v>
      </c>
      <c r="G18" s="13">
        <v>189673</v>
      </c>
      <c r="H18" s="13">
        <v>58740</v>
      </c>
      <c r="I18" s="13">
        <v>11820</v>
      </c>
      <c r="J18" s="13">
        <v>29816</v>
      </c>
      <c r="K18" s="11">
        <f t="shared" si="4"/>
        <v>683318</v>
      </c>
      <c r="L18" s="55"/>
    </row>
    <row r="19" spans="1:12" ht="17.25" customHeight="1">
      <c r="A19" s="12" t="s">
        <v>26</v>
      </c>
      <c r="B19" s="13">
        <v>5224</v>
      </c>
      <c r="C19" s="13">
        <v>6089</v>
      </c>
      <c r="D19" s="13">
        <v>6373</v>
      </c>
      <c r="E19" s="13">
        <v>4105</v>
      </c>
      <c r="F19" s="13">
        <v>7110</v>
      </c>
      <c r="G19" s="13">
        <v>10554</v>
      </c>
      <c r="H19" s="13">
        <v>4208</v>
      </c>
      <c r="I19" s="13">
        <v>1040</v>
      </c>
      <c r="J19" s="13">
        <v>2139</v>
      </c>
      <c r="K19" s="11">
        <f t="shared" si="4"/>
        <v>46842</v>
      </c>
    </row>
    <row r="20" spans="1:12" ht="17.25" customHeight="1">
      <c r="A20" s="16" t="s">
        <v>27</v>
      </c>
      <c r="B20" s="13">
        <v>37733</v>
      </c>
      <c r="C20" s="13">
        <v>57749</v>
      </c>
      <c r="D20" s="13">
        <v>69988</v>
      </c>
      <c r="E20" s="13">
        <v>42762</v>
      </c>
      <c r="F20" s="13">
        <v>53159</v>
      </c>
      <c r="G20" s="13">
        <v>57771</v>
      </c>
      <c r="H20" s="13">
        <v>28479</v>
      </c>
      <c r="I20" s="13">
        <v>12622</v>
      </c>
      <c r="J20" s="13">
        <v>29742</v>
      </c>
      <c r="K20" s="11">
        <f t="shared" si="4"/>
        <v>390005</v>
      </c>
    </row>
    <row r="21" spans="1:12" ht="17.25" customHeight="1">
      <c r="A21" s="12" t="s">
        <v>28</v>
      </c>
      <c r="B21" s="13">
        <v>24149</v>
      </c>
      <c r="C21" s="13">
        <v>36959</v>
      </c>
      <c r="D21" s="13">
        <v>44792</v>
      </c>
      <c r="E21" s="13">
        <v>27368</v>
      </c>
      <c r="F21" s="13">
        <v>34022</v>
      </c>
      <c r="G21" s="13">
        <v>36973</v>
      </c>
      <c r="H21" s="13">
        <v>18227</v>
      </c>
      <c r="I21" s="13">
        <v>8078</v>
      </c>
      <c r="J21" s="13">
        <v>19035</v>
      </c>
      <c r="K21" s="11">
        <f t="shared" si="4"/>
        <v>249603</v>
      </c>
      <c r="L21" s="55"/>
    </row>
    <row r="22" spans="1:12" ht="17.25" customHeight="1">
      <c r="A22" s="12" t="s">
        <v>29</v>
      </c>
      <c r="B22" s="13">
        <v>13584</v>
      </c>
      <c r="C22" s="13">
        <v>20790</v>
      </c>
      <c r="D22" s="13">
        <v>25196</v>
      </c>
      <c r="E22" s="13">
        <v>15394</v>
      </c>
      <c r="F22" s="13">
        <v>19137</v>
      </c>
      <c r="G22" s="13">
        <v>20798</v>
      </c>
      <c r="H22" s="13">
        <v>10252</v>
      </c>
      <c r="I22" s="13">
        <v>4544</v>
      </c>
      <c r="J22" s="13">
        <v>10707</v>
      </c>
      <c r="K22" s="11">
        <f t="shared" si="4"/>
        <v>140402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5299</v>
      </c>
      <c r="I23" s="11">
        <v>0</v>
      </c>
      <c r="J23" s="11">
        <v>0</v>
      </c>
      <c r="K23" s="11">
        <f t="shared" si="4"/>
        <v>5299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13557.51</v>
      </c>
      <c r="I31" s="20">
        <v>0</v>
      </c>
      <c r="J31" s="20">
        <v>0</v>
      </c>
      <c r="K31" s="24">
        <f>SUM(B31:J31)</f>
        <v>13557.51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1175614.8999999999</v>
      </c>
      <c r="C43" s="23">
        <f t="shared" ref="C43:H43" si="8">+C44+C52</f>
        <v>1714465.24</v>
      </c>
      <c r="D43" s="23">
        <f t="shared" si="8"/>
        <v>2017968.6900000002</v>
      </c>
      <c r="E43" s="23">
        <f t="shared" si="8"/>
        <v>1187296.58</v>
      </c>
      <c r="F43" s="23">
        <f t="shared" si="8"/>
        <v>1642794.1400000001</v>
      </c>
      <c r="G43" s="23">
        <f t="shared" si="8"/>
        <v>2205323.39</v>
      </c>
      <c r="H43" s="23">
        <f t="shared" si="8"/>
        <v>1121840.9099999999</v>
      </c>
      <c r="I43" s="23">
        <f>+I44+I52</f>
        <v>430023.16</v>
      </c>
      <c r="J43" s="23">
        <f>+J44+J52</f>
        <v>624566.27</v>
      </c>
      <c r="K43" s="23">
        <f>SUM(B43:J43)</f>
        <v>12119893.280000001</v>
      </c>
    </row>
    <row r="44" spans="1:11" ht="17.25" customHeight="1">
      <c r="A44" s="16" t="s">
        <v>49</v>
      </c>
      <c r="B44" s="24">
        <f>SUM(B45:B51)</f>
        <v>1160595.68</v>
      </c>
      <c r="C44" s="24">
        <f t="shared" ref="C44:H44" si="9">SUM(C45:C51)</f>
        <v>1694438.73</v>
      </c>
      <c r="D44" s="24">
        <f t="shared" si="9"/>
        <v>1997669.35</v>
      </c>
      <c r="E44" s="24">
        <f t="shared" si="9"/>
        <v>1168394.96</v>
      </c>
      <c r="F44" s="24">
        <f t="shared" si="9"/>
        <v>1624874.79</v>
      </c>
      <c r="G44" s="24">
        <f t="shared" si="9"/>
        <v>2180309.1</v>
      </c>
      <c r="H44" s="24">
        <f t="shared" si="9"/>
        <v>1106345.48</v>
      </c>
      <c r="I44" s="24">
        <f>SUM(I45:I51)</f>
        <v>430023.16</v>
      </c>
      <c r="J44" s="24">
        <f>SUM(J45:J51)</f>
        <v>612967.38</v>
      </c>
      <c r="K44" s="24">
        <f t="shared" ref="K44:K52" si="10">SUM(B44:J44)</f>
        <v>11975618.630000001</v>
      </c>
    </row>
    <row r="45" spans="1:11" ht="17.25" customHeight="1">
      <c r="A45" s="36" t="s">
        <v>50</v>
      </c>
      <c r="B45" s="24">
        <f t="shared" ref="B45:H45" si="11">ROUND(B26*B7,2)</f>
        <v>1160595.68</v>
      </c>
      <c r="C45" s="24">
        <f t="shared" si="11"/>
        <v>1690680.88</v>
      </c>
      <c r="D45" s="24">
        <f t="shared" si="11"/>
        <v>1997669.35</v>
      </c>
      <c r="E45" s="24">
        <f t="shared" si="11"/>
        <v>1168394.96</v>
      </c>
      <c r="F45" s="24">
        <f t="shared" si="11"/>
        <v>1624874.79</v>
      </c>
      <c r="G45" s="24">
        <f t="shared" si="11"/>
        <v>2180309.1</v>
      </c>
      <c r="H45" s="24">
        <f t="shared" si="11"/>
        <v>1092787.97</v>
      </c>
      <c r="I45" s="24">
        <f>ROUND(I26*I7,2)</f>
        <v>430023.16</v>
      </c>
      <c r="J45" s="24">
        <f>ROUND(J26*J7,2)</f>
        <v>612967.38</v>
      </c>
      <c r="K45" s="24">
        <f t="shared" si="10"/>
        <v>11958303.270000001</v>
      </c>
    </row>
    <row r="46" spans="1:11" ht="17.25" customHeight="1">
      <c r="A46" s="36" t="s">
        <v>51</v>
      </c>
      <c r="B46" s="20">
        <v>0</v>
      </c>
      <c r="C46" s="24">
        <f>ROUND(C27*C7,2)</f>
        <v>3757.85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3757.85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13557.51</v>
      </c>
      <c r="I49" s="33">
        <f>+I31</f>
        <v>0</v>
      </c>
      <c r="J49" s="33">
        <f>+J31</f>
        <v>0</v>
      </c>
      <c r="K49" s="24">
        <f t="shared" si="10"/>
        <v>13557.51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17919.349999999999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144274.64999999997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-226574.43</v>
      </c>
      <c r="C56" s="37">
        <f t="shared" si="12"/>
        <v>-215180.69</v>
      </c>
      <c r="D56" s="37">
        <f t="shared" si="12"/>
        <v>-219237.33</v>
      </c>
      <c r="E56" s="37">
        <f t="shared" si="12"/>
        <v>-253313.83000000002</v>
      </c>
      <c r="F56" s="37">
        <f t="shared" si="12"/>
        <v>-265878.21000000002</v>
      </c>
      <c r="G56" s="37">
        <f t="shared" si="12"/>
        <v>-269546.73</v>
      </c>
      <c r="H56" s="37">
        <f t="shared" si="12"/>
        <v>-165116.37</v>
      </c>
      <c r="I56" s="37">
        <f t="shared" si="12"/>
        <v>-72309.040000000008</v>
      </c>
      <c r="J56" s="37">
        <f t="shared" si="12"/>
        <v>-76381.59</v>
      </c>
      <c r="K56" s="37">
        <f>SUM(B56:J56)</f>
        <v>-1763538.22</v>
      </c>
    </row>
    <row r="57" spans="1:11" ht="18.75" customHeight="1">
      <c r="A57" s="16" t="s">
        <v>84</v>
      </c>
      <c r="B57" s="37">
        <f t="shared" ref="B57:J57" si="13">B58+B59+B60+B61+B62+B63</f>
        <v>-213046.15</v>
      </c>
      <c r="C57" s="37">
        <f t="shared" si="13"/>
        <v>-195339.07</v>
      </c>
      <c r="D57" s="37">
        <f t="shared" si="13"/>
        <v>-199580.71</v>
      </c>
      <c r="E57" s="37">
        <f t="shared" si="13"/>
        <v>-228956.89</v>
      </c>
      <c r="F57" s="37">
        <f t="shared" si="13"/>
        <v>-247606.65</v>
      </c>
      <c r="G57" s="37">
        <f t="shared" si="13"/>
        <v>-242260.13</v>
      </c>
      <c r="H57" s="37">
        <f t="shared" si="13"/>
        <v>-151767</v>
      </c>
      <c r="I57" s="37">
        <f t="shared" si="13"/>
        <v>-30408</v>
      </c>
      <c r="J57" s="37">
        <f t="shared" si="13"/>
        <v>-55527</v>
      </c>
      <c r="K57" s="37">
        <f t="shared" ref="K57:K86" si="14">SUM(B57:J57)</f>
        <v>-1564491.6</v>
      </c>
    </row>
    <row r="58" spans="1:11" ht="18.75" customHeight="1">
      <c r="A58" s="12" t="s">
        <v>85</v>
      </c>
      <c r="B58" s="37">
        <f>-ROUND(B9*$D$3,2)</f>
        <v>-139854</v>
      </c>
      <c r="C58" s="37">
        <f t="shared" ref="C58:J58" si="15">-ROUND(C9*$D$3,2)</f>
        <v>-188376</v>
      </c>
      <c r="D58" s="37">
        <f t="shared" si="15"/>
        <v>-176985</v>
      </c>
      <c r="E58" s="37">
        <f t="shared" si="15"/>
        <v>-124311</v>
      </c>
      <c r="F58" s="37">
        <f t="shared" si="15"/>
        <v>-149688</v>
      </c>
      <c r="G58" s="37">
        <f t="shared" si="15"/>
        <v>-171492</v>
      </c>
      <c r="H58" s="37">
        <f t="shared" si="15"/>
        <v>-151767</v>
      </c>
      <c r="I58" s="37">
        <f t="shared" si="15"/>
        <v>-30408</v>
      </c>
      <c r="J58" s="37">
        <f t="shared" si="15"/>
        <v>-55527</v>
      </c>
      <c r="K58" s="37">
        <f t="shared" si="14"/>
        <v>-1188408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33">
        <f t="shared" si="14"/>
        <v>0</v>
      </c>
    </row>
    <row r="60" spans="1:11" ht="18.75" customHeight="1">
      <c r="A60" s="12" t="s">
        <v>60</v>
      </c>
      <c r="B60" s="37">
        <v>-90</v>
      </c>
      <c r="C60" s="37">
        <v>-45</v>
      </c>
      <c r="D60" s="20">
        <v>0</v>
      </c>
      <c r="E60" s="37">
        <v>-342</v>
      </c>
      <c r="F60" s="37">
        <v>-45</v>
      </c>
      <c r="G60" s="37">
        <v>-45</v>
      </c>
      <c r="H60" s="20">
        <v>0</v>
      </c>
      <c r="I60" s="20">
        <v>0</v>
      </c>
      <c r="J60" s="20">
        <v>0</v>
      </c>
      <c r="K60" s="37">
        <f t="shared" si="14"/>
        <v>-567</v>
      </c>
    </row>
    <row r="61" spans="1:11" ht="18.75" customHeight="1">
      <c r="A61" s="12" t="s">
        <v>61</v>
      </c>
      <c r="B61" s="37">
        <v>-120</v>
      </c>
      <c r="C61" s="37">
        <v>-75</v>
      </c>
      <c r="D61" s="37">
        <v>-15</v>
      </c>
      <c r="E61" s="37">
        <v>-135</v>
      </c>
      <c r="F61" s="37">
        <v>-45</v>
      </c>
      <c r="G61" s="37">
        <v>-30</v>
      </c>
      <c r="H61" s="20">
        <v>0</v>
      </c>
      <c r="I61" s="20">
        <v>0</v>
      </c>
      <c r="J61" s="20">
        <v>0</v>
      </c>
      <c r="K61" s="37">
        <f t="shared" si="14"/>
        <v>-420</v>
      </c>
    </row>
    <row r="62" spans="1:11" ht="18.75" customHeight="1">
      <c r="A62" s="12" t="s">
        <v>62</v>
      </c>
      <c r="B62" s="49">
        <v>-72982.149999999994</v>
      </c>
      <c r="C62" s="49">
        <v>-6843.07</v>
      </c>
      <c r="D62" s="49">
        <v>-22580.71</v>
      </c>
      <c r="E62" s="49">
        <v>-104168.89</v>
      </c>
      <c r="F62" s="49">
        <v>-97828.65</v>
      </c>
      <c r="G62" s="49">
        <v>-70693.13</v>
      </c>
      <c r="H62" s="20">
        <v>0</v>
      </c>
      <c r="I62" s="20">
        <v>0</v>
      </c>
      <c r="J62" s="20">
        <v>0</v>
      </c>
      <c r="K62" s="37">
        <f t="shared" si="14"/>
        <v>-375096.6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33">
        <f t="shared" si="14"/>
        <v>0</v>
      </c>
    </row>
    <row r="64" spans="1:11" ht="18.75" customHeight="1">
      <c r="A64" s="12" t="s">
        <v>89</v>
      </c>
      <c r="B64" s="49">
        <f t="shared" ref="B64:J64" si="16">SUM(B65:B88)</f>
        <v>-13528.28</v>
      </c>
      <c r="C64" s="49">
        <f t="shared" si="16"/>
        <v>-19841.62</v>
      </c>
      <c r="D64" s="49">
        <f t="shared" si="16"/>
        <v>-19656.62</v>
      </c>
      <c r="E64" s="49">
        <f t="shared" si="16"/>
        <v>-24356.94</v>
      </c>
      <c r="F64" s="49">
        <f t="shared" si="16"/>
        <v>-18271.560000000001</v>
      </c>
      <c r="G64" s="49">
        <f t="shared" si="16"/>
        <v>-27286.600000000002</v>
      </c>
      <c r="H64" s="49">
        <f t="shared" si="16"/>
        <v>-13349.37</v>
      </c>
      <c r="I64" s="49">
        <f t="shared" si="16"/>
        <v>-41901.040000000001</v>
      </c>
      <c r="J64" s="49">
        <f t="shared" si="16"/>
        <v>-20854.59</v>
      </c>
      <c r="K64" s="37">
        <f t="shared" si="14"/>
        <v>-199046.62000000002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-9854.56</v>
      </c>
      <c r="F88" s="20">
        <v>0</v>
      </c>
      <c r="G88" s="20">
        <v>0</v>
      </c>
      <c r="H88" s="20">
        <v>0</v>
      </c>
      <c r="I88" s="50">
        <v>-5418.29</v>
      </c>
      <c r="J88" s="50">
        <v>-11179.74</v>
      </c>
      <c r="K88" s="50">
        <f t="shared" ref="K88:K95" si="17">SUM(B88:J88)</f>
        <v>-26452.589999999997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si="17"/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949040.46999999986</v>
      </c>
      <c r="C92" s="25">
        <f t="shared" si="18"/>
        <v>1499284.5499999998</v>
      </c>
      <c r="D92" s="25">
        <f t="shared" si="18"/>
        <v>1798731.36</v>
      </c>
      <c r="E92" s="25">
        <f t="shared" si="18"/>
        <v>933982.75</v>
      </c>
      <c r="F92" s="25">
        <f t="shared" si="18"/>
        <v>1376915.9300000002</v>
      </c>
      <c r="G92" s="25">
        <f t="shared" si="18"/>
        <v>1935776.6600000001</v>
      </c>
      <c r="H92" s="25">
        <f t="shared" si="18"/>
        <v>956724.54</v>
      </c>
      <c r="I92" s="25">
        <f>+I93+I94</f>
        <v>357714.12</v>
      </c>
      <c r="J92" s="25">
        <f>+J93+J94</f>
        <v>548184.68000000005</v>
      </c>
      <c r="K92" s="50">
        <f t="shared" si="17"/>
        <v>10356355.060000001</v>
      </c>
      <c r="L92" s="57"/>
    </row>
    <row r="93" spans="1:12" ht="18.75" customHeight="1">
      <c r="A93" s="16" t="s">
        <v>92</v>
      </c>
      <c r="B93" s="25">
        <f t="shared" ref="B93:J93" si="19">+B44+B57+B64+B89</f>
        <v>934021.24999999988</v>
      </c>
      <c r="C93" s="25">
        <f t="shared" si="19"/>
        <v>1479258.0399999998</v>
      </c>
      <c r="D93" s="25">
        <f t="shared" si="19"/>
        <v>1778432.02</v>
      </c>
      <c r="E93" s="25">
        <f t="shared" si="19"/>
        <v>915081.13</v>
      </c>
      <c r="F93" s="25">
        <f t="shared" si="19"/>
        <v>1358996.58</v>
      </c>
      <c r="G93" s="25">
        <f t="shared" si="19"/>
        <v>1910762.37</v>
      </c>
      <c r="H93" s="25">
        <f t="shared" si="19"/>
        <v>941229.11</v>
      </c>
      <c r="I93" s="25">
        <f t="shared" si="19"/>
        <v>357714.12</v>
      </c>
      <c r="J93" s="25">
        <f t="shared" si="19"/>
        <v>536585.79</v>
      </c>
      <c r="K93" s="50">
        <f t="shared" si="17"/>
        <v>10212080.41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17919.349999999999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144274.64999999997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10356355.08</v>
      </c>
    </row>
    <row r="101" spans="1:11" ht="18.75" customHeight="1">
      <c r="A101" s="27" t="s">
        <v>80</v>
      </c>
      <c r="B101" s="28">
        <v>97421.759999999995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97421.759999999995</v>
      </c>
    </row>
    <row r="102" spans="1:11" ht="18.75" customHeight="1">
      <c r="A102" s="27" t="s">
        <v>81</v>
      </c>
      <c r="B102" s="28">
        <v>851618.71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851618.71</v>
      </c>
    </row>
    <row r="103" spans="1:11" ht="18.75" customHeight="1">
      <c r="A103" s="27" t="s">
        <v>82</v>
      </c>
      <c r="B103" s="42">
        <v>0</v>
      </c>
      <c r="C103" s="28">
        <f>+C92</f>
        <v>1499284.5499999998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1499284.5499999998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1798731.36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1798731.36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933982.75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933982.75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171136.31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171136.31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240951.33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240951.33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362127.09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362127.09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602701.19999999995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602701.19999999995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563195.61</v>
      </c>
      <c r="H110" s="42">
        <v>0</v>
      </c>
      <c r="I110" s="42">
        <v>0</v>
      </c>
      <c r="J110" s="42">
        <v>0</v>
      </c>
      <c r="K110" s="43">
        <f t="shared" si="21"/>
        <v>563195.61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46010.31</v>
      </c>
      <c r="H111" s="42">
        <v>0</v>
      </c>
      <c r="I111" s="42">
        <v>0</v>
      </c>
      <c r="J111" s="42">
        <v>0</v>
      </c>
      <c r="K111" s="43">
        <f t="shared" si="21"/>
        <v>46010.31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305393.03999999998</v>
      </c>
      <c r="H112" s="42">
        <v>0</v>
      </c>
      <c r="I112" s="42">
        <v>0</v>
      </c>
      <c r="J112" s="42">
        <v>0</v>
      </c>
      <c r="K112" s="43">
        <f t="shared" si="21"/>
        <v>305393.03999999998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273104.99</v>
      </c>
      <c r="H113" s="42">
        <v>0</v>
      </c>
      <c r="I113" s="42">
        <v>0</v>
      </c>
      <c r="J113" s="42">
        <v>0</v>
      </c>
      <c r="K113" s="43">
        <f t="shared" si="21"/>
        <v>273104.99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748072.72</v>
      </c>
      <c r="H114" s="42">
        <v>0</v>
      </c>
      <c r="I114" s="42">
        <v>0</v>
      </c>
      <c r="J114" s="42">
        <v>0</v>
      </c>
      <c r="K114" s="43">
        <f t="shared" si="21"/>
        <v>748072.72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347574.58</v>
      </c>
      <c r="I115" s="42">
        <v>0</v>
      </c>
      <c r="J115" s="42">
        <v>0</v>
      </c>
      <c r="K115" s="43">
        <f t="shared" si="21"/>
        <v>347574.58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609149.97</v>
      </c>
      <c r="I116" s="42">
        <v>0</v>
      </c>
      <c r="J116" s="42">
        <v>0</v>
      </c>
      <c r="K116" s="43">
        <f t="shared" si="21"/>
        <v>609149.97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357714.12</v>
      </c>
      <c r="J117" s="42">
        <v>0</v>
      </c>
      <c r="K117" s="43">
        <f t="shared" si="21"/>
        <v>357714.12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548184.68000000005</v>
      </c>
      <c r="K118" s="46">
        <f t="shared" si="21"/>
        <v>548184.68000000005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2014-01-15T17:21:57Z</dcterms:modified>
</cp:coreProperties>
</file>