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89" i="8"/>
  <c r="K88"/>
  <c r="K61"/>
  <c r="K60"/>
  <c r="K59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I58"/>
  <c r="I57" s="1"/>
  <c r="J58"/>
  <c r="J57" s="1"/>
  <c r="K62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58" l="1"/>
  <c r="D56"/>
  <c r="I8"/>
  <c r="I7" s="1"/>
  <c r="I45" s="1"/>
  <c r="I44" s="1"/>
  <c r="G8"/>
  <c r="G7" s="1"/>
  <c r="G45" s="1"/>
  <c r="G44" s="1"/>
  <c r="E8"/>
  <c r="E7" s="1"/>
  <c r="E45" s="1"/>
  <c r="E44" s="1"/>
  <c r="C8"/>
  <c r="C7" s="1"/>
  <c r="G56"/>
  <c r="C56"/>
  <c r="J8"/>
  <c r="J7" s="1"/>
  <c r="J45" s="1"/>
  <c r="J44" s="1"/>
  <c r="J93" s="1"/>
  <c r="J92" s="1"/>
  <c r="H8"/>
  <c r="H7" s="1"/>
  <c r="H45" s="1"/>
  <c r="H44" s="1"/>
  <c r="F8"/>
  <c r="F7" s="1"/>
  <c r="F45" s="1"/>
  <c r="F44" s="1"/>
  <c r="F43" s="1"/>
  <c r="D8"/>
  <c r="D7" s="1"/>
  <c r="D45" s="1"/>
  <c r="D44" s="1"/>
  <c r="B8"/>
  <c r="K8" s="1"/>
  <c r="K7" s="1"/>
  <c r="F56"/>
  <c r="K64"/>
  <c r="E56"/>
  <c r="J56"/>
  <c r="I56"/>
  <c r="J43"/>
  <c r="H43"/>
  <c r="F93"/>
  <c r="F92" s="1"/>
  <c r="D43"/>
  <c r="D93"/>
  <c r="D92" s="1"/>
  <c r="D104" s="1"/>
  <c r="K104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H57"/>
  <c r="H56" s="1"/>
  <c r="C44" l="1"/>
  <c r="K56"/>
  <c r="B44"/>
  <c r="K45"/>
  <c r="K57"/>
  <c r="H93"/>
  <c r="H92" s="1"/>
  <c r="B43" l="1"/>
  <c r="K44"/>
  <c r="B93"/>
  <c r="C93"/>
  <c r="C92" s="1"/>
  <c r="C103" s="1"/>
  <c r="K103" s="1"/>
  <c r="K100" s="1"/>
  <c r="C43"/>
  <c r="K93" l="1"/>
  <c r="B92"/>
  <c r="K92" s="1"/>
  <c r="K43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<sst xmlns="http://schemas.openxmlformats.org/spreadsheetml/2006/main" count="125" uniqueCount="125">
  <si>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</si>
  <si>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</si>
  <si>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</si>
  <si>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</si>
  <si>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</si>
  <si>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</si>
  <si>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</si>
  <si>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</si>
  <si>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</si>
  <si>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</si>
  <si>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</si>
  <si>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</si>
  <si>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</si>
  <si>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</si>
  <si>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</si>
  <si>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</si>
  <si>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</si>
  <si>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</si>
  <si>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</si>
  <si>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</si>
  <si>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</si>
  <si>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</si>
  <si>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</si>
  <si>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</si>
  <si>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</si>
  <si>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</si>
  <si>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</si>
  <si>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</si>
  <si>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</si>
  <si>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</si>
  <si>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</si>
  <si>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</si>
  <si>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</si>
  <si>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</si>
  <si>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</si>
  <si>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</si>
  <si>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</si>
  <si>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</si>
  <si>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</si>
  <si>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</si>
  <si>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</si>
  <si>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</si>
  <si>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</si>
  <si>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</si>
  <si>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</si>
  <si>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</si>
  <si>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</si>
  <si>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</si>
  <si>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</si>
  <si>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</si>
  <si>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</si>
  <si>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</si>
  <si>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</si>
  <si>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</si>
  <si>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</si>
  <si>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</si>
  <si>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</si>
  <si>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</si>
  <si>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</si>
  <si>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</si>
  <si>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</si>
  <si>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</si>
  <si>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</si>
  <si>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</si>
  <si>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</si>
  <si>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</si>
  <si>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</si>
  <si>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</si>
  <si>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</si>
  <si>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</si>
  <si>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</si>
  <si>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</si>
  <si>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</si>
  <si>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</si>
  <si>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</si>
  <si>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</si>
  <si>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</si>
  <si>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</si>
  <si>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</si>
  <si>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</si>
  <si>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</si>
  <si>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</si>
  <si>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</si>
  <si>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</si>
  <si>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</si>
  <si>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</si>
  <si>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</si>
  <si>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</si>
  <si>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</si>
  <si>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</si>
  <si>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</si>
  <si>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</si>
  <si>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</si>
  <si>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</si>
  <si>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</si>
  <si>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</si>
  <si>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</si>
  <si>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</si>
  <si>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</si>
  <si>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</si>
  <si>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</si>
  <si>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</si>
  <si>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</si>
  <si>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</si>
  <si>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</si>
  <si>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</si>
  <si>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</si>
  <si>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</si>
  <si>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</si>
  <si>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</si>
  <si>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</si>
  <si>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</si>
  <si>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</si>
  <si>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</si>
  <si>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</si>
  <si>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</si>
  <si>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</si>
  <si>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</si>
  <si>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</si>
  <si>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</si>
  <si>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</si>
  <si>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</si>
  <si>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08/01/14 - VENCIMENTO 15/01/14</t>
  </si>
  <si>
    <t>Nota:</t>
  </si>
  <si>
    <t xml:space="preserve">     (1) - Pagamento de combustível não fóssil de dezembro/13.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</si>
</sst>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119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9" t="s">
        <v>118</v>
      </c>
      <c r="J5" s="69" t="s">
        <v>117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+B8+B16+B20+B23</f>
        <v>528168</v>
      </c>
      <c r="C7" s="9">
        <f t="shared" si="0"/>
        <v>670697</v>
      </c>
      <c r="D7" s="9">
        <f t="shared" si="0"/>
        <v>703541</v>
      </c>
      <c r="E7" s="9">
        <f t="shared" si="0"/>
        <v>477054</v>
      </c>
      <c r="F7" s="9">
        <f t="shared" si="0"/>
        <v>684538</v>
      </c>
      <c r="G7" s="9">
        <f t="shared" si="0"/>
        <v>1064021</v>
      </c>
      <c r="H7" s="9">
        <f t="shared" si="0"/>
        <v>466608</v>
      </c>
      <c r="I7" s="9">
        <f t="shared" si="0"/>
        <v>104631</v>
      </c>
      <c r="J7" s="9">
        <f t="shared" si="0"/>
        <v>256331</v>
      </c>
      <c r="K7" s="9">
        <f t="shared" si="0"/>
        <v>4955589</v>
      </c>
      <c r="L7" s="55"/>
    </row>
    <row r="8" spans="1:13" ht="17.25" customHeight="1">
      <c r="A8" s="10" t="s">
        <v>31</v>
      </c>
      <c r="B8" s="11">
        <f>B9+B12</f>
        <v>307712</v>
      </c>
      <c r="C8" s="11">
        <f t="shared" ref="C8:J8" si="1">C9+C12</f>
        <v>398201</v>
      </c>
      <c r="D8" s="11">
        <f t="shared" si="1"/>
        <v>392485</v>
      </c>
      <c r="E8" s="11">
        <f t="shared" si="1"/>
        <v>277206</v>
      </c>
      <c r="F8" s="11">
        <f t="shared" si="1"/>
        <v>374839</v>
      </c>
      <c r="G8" s="11">
        <f t="shared" si="1"/>
        <v>564000</v>
      </c>
      <c r="H8" s="11">
        <f t="shared" si="1"/>
        <v>282956</v>
      </c>
      <c r="I8" s="11">
        <f t="shared" si="1"/>
        <v>54781</v>
      </c>
      <c r="J8" s="11">
        <f t="shared" si="1"/>
        <v>140785</v>
      </c>
      <c r="K8" s="11">
        <f>SUM(B8:J8)</f>
        <v>2792965</v>
      </c>
    </row>
    <row r="9" spans="1:13" ht="17.25" customHeight="1">
      <c r="A9" s="15" t="s">
        <v>17</v>
      </c>
      <c r="B9" s="13">
        <f>+B10+B11</f>
        <v>49400</v>
      </c>
      <c r="C9" s="13">
        <f t="shared" ref="C9:J9" si="2">+C10+C11</f>
        <v>65808</v>
      </c>
      <c r="D9" s="13">
        <f t="shared" si="2"/>
        <v>62413</v>
      </c>
      <c r="E9" s="13">
        <f t="shared" si="2"/>
        <v>42631</v>
      </c>
      <c r="F9" s="13">
        <f t="shared" si="2"/>
        <v>51654</v>
      </c>
      <c r="G9" s="13">
        <f t="shared" si="2"/>
        <v>58642</v>
      </c>
      <c r="H9" s="13">
        <f t="shared" si="2"/>
        <v>52290</v>
      </c>
      <c r="I9" s="13">
        <f t="shared" si="2"/>
        <v>10304</v>
      </c>
      <c r="J9" s="13">
        <f t="shared" si="2"/>
        <v>19537</v>
      </c>
      <c r="K9" s="11">
        <f>SUM(B9:J9)</f>
        <v>412679</v>
      </c>
    </row>
    <row r="10" spans="1:13" ht="17.25" customHeight="1">
      <c r="A10" s="31" t="s">
        <v>18</v>
      </c>
      <c r="B10" s="13">
        <v>48570</v>
      </c>
      <c r="C10" s="13">
        <v>64114</v>
      </c>
      <c r="D10" s="13">
        <v>60745</v>
      </c>
      <c r="E10" s="13">
        <v>42265</v>
      </c>
      <c r="F10" s="13">
        <v>49555</v>
      </c>
      <c r="G10" s="13">
        <v>55734</v>
      </c>
      <c r="H10" s="13">
        <v>52132</v>
      </c>
      <c r="I10" s="13">
        <v>10175</v>
      </c>
      <c r="J10" s="13">
        <v>18899</v>
      </c>
      <c r="K10" s="11">
        <f>SUM(B10:J10)</f>
        <v>402189</v>
      </c>
    </row>
    <row r="11" spans="1:13" ht="17.25" customHeight="1">
      <c r="A11" s="31" t="s">
        <v>19</v>
      </c>
      <c r="B11" s="13">
        <v>830</v>
      </c>
      <c r="C11" s="13">
        <v>1694</v>
      </c>
      <c r="D11" s="13">
        <v>1668</v>
      </c>
      <c r="E11" s="13">
        <v>366</v>
      </c>
      <c r="F11" s="13">
        <v>2099</v>
      </c>
      <c r="G11" s="13">
        <v>2908</v>
      </c>
      <c r="H11" s="13">
        <v>158</v>
      </c>
      <c r="I11" s="13">
        <v>129</v>
      </c>
      <c r="J11" s="13">
        <v>638</v>
      </c>
      <c r="K11" s="11">
        <f>SUM(B11:J11)</f>
        <v>10490</v>
      </c>
    </row>
    <row r="12" spans="1:13" ht="17.25" customHeight="1">
      <c r="A12" s="15" t="s">
        <v>32</v>
      </c>
      <c r="B12" s="17">
        <f t="shared" ref="B12:J12" si="3">SUM(B13:B15)</f>
        <v>258312</v>
      </c>
      <c r="C12" s="17">
        <f t="shared" si="3"/>
        <v>332393</v>
      </c>
      <c r="D12" s="17">
        <f t="shared" si="3"/>
        <v>330072</v>
      </c>
      <c r="E12" s="17">
        <f t="shared" si="3"/>
        <v>234575</v>
      </c>
      <c r="F12" s="17">
        <f t="shared" si="3"/>
        <v>323185</v>
      </c>
      <c r="G12" s="17">
        <f t="shared" si="3"/>
        <v>505358</v>
      </c>
      <c r="H12" s="17">
        <f t="shared" si="3"/>
        <v>230666</v>
      </c>
      <c r="I12" s="17">
        <f t="shared" si="3"/>
        <v>44477</v>
      </c>
      <c r="J12" s="17">
        <f t="shared" si="3"/>
        <v>121248</v>
      </c>
      <c r="K12" s="11">
        <f t="shared" ref="K12:K23" si="4">SUM(B12:J12)</f>
        <v>2380286</v>
      </c>
    </row>
    <row r="13" spans="1:13" ht="17.25" customHeight="1">
      <c r="A13" s="14" t="s">
        <v>20</v>
      </c>
      <c r="B13" s="13">
        <v>123151</v>
      </c>
      <c r="C13" s="13">
        <v>172295</v>
      </c>
      <c r="D13" s="13">
        <v>177374</v>
      </c>
      <c r="E13" s="13">
        <v>120596</v>
      </c>
      <c r="F13" s="13">
        <v>164603</v>
      </c>
      <c r="G13" s="13">
        <v>246425</v>
      </c>
      <c r="H13" s="13">
        <v>110889</v>
      </c>
      <c r="I13" s="13">
        <v>25527</v>
      </c>
      <c r="J13" s="13">
        <v>65027</v>
      </c>
      <c r="K13" s="11">
        <f t="shared" si="4"/>
        <v>1205887</v>
      </c>
      <c r="L13" s="55"/>
      <c r="M13" s="56"/>
    </row>
    <row r="14" spans="1:13" ht="17.25" customHeight="1">
      <c r="A14" s="14" t="s">
        <v>21</v>
      </c>
      <c r="B14" s="13">
        <v>125712</v>
      </c>
      <c r="C14" s="13">
        <v>147684</v>
      </c>
      <c r="D14" s="13">
        <v>141357</v>
      </c>
      <c r="E14" s="13">
        <v>106111</v>
      </c>
      <c r="F14" s="13">
        <v>147330</v>
      </c>
      <c r="G14" s="13">
        <v>244135</v>
      </c>
      <c r="H14" s="13">
        <v>111042</v>
      </c>
      <c r="I14" s="13">
        <v>17186</v>
      </c>
      <c r="J14" s="13">
        <v>52274</v>
      </c>
      <c r="K14" s="11">
        <f t="shared" si="4"/>
        <v>1092831</v>
      </c>
      <c r="L14" s="55"/>
    </row>
    <row r="15" spans="1:13" ht="17.25" customHeight="1">
      <c r="A15" s="14" t="s">
        <v>22</v>
      </c>
      <c r="B15" s="13">
        <v>9449</v>
      </c>
      <c r="C15" s="13">
        <v>12414</v>
      </c>
      <c r="D15" s="13">
        <v>11341</v>
      </c>
      <c r="E15" s="13">
        <v>7868</v>
      </c>
      <c r="F15" s="13">
        <v>11252</v>
      </c>
      <c r="G15" s="13">
        <v>14798</v>
      </c>
      <c r="H15" s="13">
        <v>8735</v>
      </c>
      <c r="I15" s="13">
        <v>1764</v>
      </c>
      <c r="J15" s="13">
        <v>3947</v>
      </c>
      <c r="K15" s="11">
        <f t="shared" si="4"/>
        <v>81568</v>
      </c>
    </row>
    <row r="16" spans="1:13" ht="17.25" customHeight="1">
      <c r="A16" s="16" t="s">
        <v>23</v>
      </c>
      <c r="B16" s="11">
        <f>+B17+B18+B19</f>
        <v>180235</v>
      </c>
      <c r="C16" s="11">
        <f t="shared" ref="C16:J16" si="5">+C17+C18+C19</f>
        <v>210627</v>
      </c>
      <c r="D16" s="11">
        <f t="shared" si="5"/>
        <v>234186</v>
      </c>
      <c r="E16" s="11">
        <f t="shared" si="5"/>
        <v>154668</v>
      </c>
      <c r="F16" s="11">
        <f t="shared" si="5"/>
        <v>253309</v>
      </c>
      <c r="G16" s="11">
        <f t="shared" si="5"/>
        <v>438064</v>
      </c>
      <c r="H16" s="11">
        <f t="shared" si="5"/>
        <v>148690</v>
      </c>
      <c r="I16" s="11">
        <f t="shared" si="5"/>
        <v>36208</v>
      </c>
      <c r="J16" s="11">
        <f t="shared" si="5"/>
        <v>82580</v>
      </c>
      <c r="K16" s="11">
        <f t="shared" si="4"/>
        <v>1738567</v>
      </c>
    </row>
    <row r="17" spans="1:12" ht="17.25" customHeight="1">
      <c r="A17" s="12" t="s">
        <v>24</v>
      </c>
      <c r="B17" s="13">
        <v>97054</v>
      </c>
      <c r="C17" s="13">
        <v>125314</v>
      </c>
      <c r="D17" s="13">
        <v>142345</v>
      </c>
      <c r="E17" s="13">
        <v>90078</v>
      </c>
      <c r="F17" s="13">
        <v>145380</v>
      </c>
      <c r="G17" s="13">
        <v>235345</v>
      </c>
      <c r="H17" s="13">
        <v>84750</v>
      </c>
      <c r="I17" s="13">
        <v>22804</v>
      </c>
      <c r="J17" s="13">
        <v>49213</v>
      </c>
      <c r="K17" s="11">
        <f t="shared" si="4"/>
        <v>992283</v>
      </c>
      <c r="L17" s="55"/>
    </row>
    <row r="18" spans="1:12" ht="17.25" customHeight="1">
      <c r="A18" s="12" t="s">
        <v>25</v>
      </c>
      <c r="B18" s="13">
        <v>77141</v>
      </c>
      <c r="C18" s="13">
        <v>78413</v>
      </c>
      <c r="D18" s="13">
        <v>84599</v>
      </c>
      <c r="E18" s="13">
        <v>60165</v>
      </c>
      <c r="F18" s="13">
        <v>100033</v>
      </c>
      <c r="G18" s="13">
        <v>191253</v>
      </c>
      <c r="H18" s="13">
        <v>59329</v>
      </c>
      <c r="I18" s="13">
        <v>12277</v>
      </c>
      <c r="J18" s="13">
        <v>30892</v>
      </c>
      <c r="K18" s="11">
        <f t="shared" si="4"/>
        <v>694102</v>
      </c>
      <c r="L18" s="55"/>
    </row>
    <row r="19" spans="1:12" ht="17.25" customHeight="1">
      <c r="A19" s="12" t="s">
        <v>26</v>
      </c>
      <c r="B19" s="13">
        <v>6040</v>
      </c>
      <c r="C19" s="13">
        <v>6900</v>
      </c>
      <c r="D19" s="13">
        <v>7242</v>
      </c>
      <c r="E19" s="13">
        <v>4425</v>
      </c>
      <c r="F19" s="13">
        <v>7896</v>
      </c>
      <c r="G19" s="13">
        <v>11466</v>
      </c>
      <c r="H19" s="13">
        <v>4611</v>
      </c>
      <c r="I19" s="13">
        <v>1127</v>
      </c>
      <c r="J19" s="13">
        <v>2475</v>
      </c>
      <c r="K19" s="11">
        <f t="shared" si="4"/>
        <v>52182</v>
      </c>
    </row>
    <row r="20" spans="1:12" ht="17.25" customHeight="1">
      <c r="A20" s="16" t="s">
        <v>27</v>
      </c>
      <c r="B20" s="13">
        <v>40221</v>
      </c>
      <c r="C20" s="13">
        <v>61869</v>
      </c>
      <c r="D20" s="13">
        <v>76870</v>
      </c>
      <c r="E20" s="13">
        <v>45180</v>
      </c>
      <c r="F20" s="13">
        <v>56390</v>
      </c>
      <c r="G20" s="13">
        <v>61957</v>
      </c>
      <c r="H20" s="13">
        <v>29899</v>
      </c>
      <c r="I20" s="13">
        <v>13642</v>
      </c>
      <c r="J20" s="13">
        <v>32966</v>
      </c>
      <c r="K20" s="11">
        <f t="shared" si="4"/>
        <v>418994</v>
      </c>
    </row>
    <row r="21" spans="1:12" ht="17.25" customHeight="1">
      <c r="A21" s="12" t="s">
        <v>28</v>
      </c>
      <c r="B21" s="13">
        <v>25741</v>
      </c>
      <c r="C21" s="13">
        <v>39596</v>
      </c>
      <c r="D21" s="13">
        <v>49197</v>
      </c>
      <c r="E21" s="13">
        <v>28915</v>
      </c>
      <c r="F21" s="13">
        <v>36090</v>
      </c>
      <c r="G21" s="13">
        <v>39652</v>
      </c>
      <c r="H21" s="13">
        <v>19135</v>
      </c>
      <c r="I21" s="13">
        <v>8731</v>
      </c>
      <c r="J21" s="13">
        <v>21098</v>
      </c>
      <c r="K21" s="11">
        <f t="shared" si="4"/>
        <v>268155</v>
      </c>
      <c r="L21" s="55"/>
    </row>
    <row r="22" spans="1:12" ht="17.25" customHeight="1">
      <c r="A22" s="12" t="s">
        <v>29</v>
      </c>
      <c r="B22" s="13">
        <v>14480</v>
      </c>
      <c r="C22" s="13">
        <v>22273</v>
      </c>
      <c r="D22" s="13">
        <v>27673</v>
      </c>
      <c r="E22" s="13">
        <v>16265</v>
      </c>
      <c r="F22" s="13">
        <v>20300</v>
      </c>
      <c r="G22" s="13">
        <v>22305</v>
      </c>
      <c r="H22" s="13">
        <v>10764</v>
      </c>
      <c r="I22" s="13">
        <v>4911</v>
      </c>
      <c r="J22" s="13">
        <v>11868</v>
      </c>
      <c r="K22" s="11">
        <f t="shared" si="4"/>
        <v>150839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5063</v>
      </c>
      <c r="I23" s="11">
        <v>0</v>
      </c>
      <c r="J23" s="11">
        <v>0</v>
      </c>
      <c r="K23" s="11">
        <f t="shared" si="4"/>
        <v>5063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14117.97</v>
      </c>
      <c r="I31" s="20">
        <v>0</v>
      </c>
      <c r="J31" s="20">
        <v>0</v>
      </c>
      <c r="K31" s="24">
        <f>SUM(B31:J31)</f>
        <v>14117.97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1214435.93</v>
      </c>
      <c r="C43" s="23">
        <f t="shared" ref="C43:H43" si="8">+C44+C52</f>
        <v>1757228.52</v>
      </c>
      <c r="D43" s="23">
        <f t="shared" si="8"/>
        <v>2090539.09</v>
      </c>
      <c r="E43" s="23">
        <f t="shared" si="8"/>
        <v>1201995.54</v>
      </c>
      <c r="F43" s="23">
        <f t="shared" si="8"/>
        <v>1666013.04</v>
      </c>
      <c r="G43" s="23">
        <f t="shared" si="8"/>
        <v>2228708.1800000002</v>
      </c>
      <c r="H43" s="23">
        <f t="shared" si="8"/>
        <v>1137714.0799999998</v>
      </c>
      <c r="I43" s="23">
        <f>+I44+I52</f>
        <v>441071.98</v>
      </c>
      <c r="J43" s="23">
        <f>+J44+J52</f>
        <v>652298.22</v>
      </c>
      <c r="K43" s="23">
        <f>SUM(B43:J43)</f>
        <v>12390004.580000002</v>
      </c>
    </row>
    <row r="44" spans="1:11" ht="17.25" customHeight="1">
      <c r="A44" s="16" t="s">
        <v>49</v>
      </c>
      <c r="B44" s="24">
        <f>SUM(B45:B51)</f>
        <v>1199416.71</v>
      </c>
      <c r="C44" s="24">
        <f t="shared" ref="C44:H44" si="9">SUM(C45:C51)</f>
        <v>1737202.01</v>
      </c>
      <c r="D44" s="24">
        <f t="shared" si="9"/>
        <v>2070239.75</v>
      </c>
      <c r="E44" s="24">
        <f t="shared" si="9"/>
        <v>1183093.92</v>
      </c>
      <c r="F44" s="24">
        <f t="shared" si="9"/>
        <v>1648093.69</v>
      </c>
      <c r="G44" s="24">
        <f t="shared" si="9"/>
        <v>2203693.89</v>
      </c>
      <c r="H44" s="24">
        <f t="shared" si="9"/>
        <v>1122218.6499999999</v>
      </c>
      <c r="I44" s="24">
        <f>SUM(I45:I51)</f>
        <v>441071.98</v>
      </c>
      <c r="J44" s="24">
        <f>SUM(J45:J51)</f>
        <v>640699.32999999996</v>
      </c>
      <c r="K44" s="24">
        <f t="shared" ref="K44:K52" si="10">SUM(B44:J44)</f>
        <v>12245729.930000002</v>
      </c>
    </row>
    <row r="45" spans="1:11" ht="17.25" customHeight="1">
      <c r="A45" s="36" t="s">
        <v>50</v>
      </c>
      <c r="B45" s="24">
        <f t="shared" ref="B45:H45" si="11">ROUND(B26*B7,2)</f>
        <v>1199416.71</v>
      </c>
      <c r="C45" s="24">
        <f t="shared" si="11"/>
        <v>1733349.33</v>
      </c>
      <c r="D45" s="24">
        <f t="shared" si="11"/>
        <v>2070239.75</v>
      </c>
      <c r="E45" s="24">
        <f t="shared" si="11"/>
        <v>1183093.92</v>
      </c>
      <c r="F45" s="24">
        <f t="shared" si="11"/>
        <v>1648093.69</v>
      </c>
      <c r="G45" s="24">
        <f t="shared" si="11"/>
        <v>2203693.89</v>
      </c>
      <c r="H45" s="24">
        <f t="shared" si="11"/>
        <v>1108100.68</v>
      </c>
      <c r="I45" s="24">
        <f>ROUND(I26*I7,2)</f>
        <v>441071.98</v>
      </c>
      <c r="J45" s="24">
        <f>ROUND(J26*J7,2)</f>
        <v>640699.32999999996</v>
      </c>
      <c r="K45" s="24">
        <f t="shared" si="10"/>
        <v>12227759.280000001</v>
      </c>
    </row>
    <row r="46" spans="1:11" ht="17.25" customHeight="1">
      <c r="A46" s="36" t="s">
        <v>51</v>
      </c>
      <c r="B46" s="20">
        <v>0</v>
      </c>
      <c r="C46" s="24">
        <f>ROUND(C27*C7,2)</f>
        <v>3852.68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3852.68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14117.97</v>
      </c>
      <c r="I49" s="33">
        <f>+I31</f>
        <v>0</v>
      </c>
      <c r="J49" s="33">
        <f>+J31</f>
        <v>0</v>
      </c>
      <c r="K49" s="24">
        <f t="shared" si="10"/>
        <v>14117.97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17919.349999999999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144274.64999999997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295285.05000000005</v>
      </c>
      <c r="C56" s="37">
        <f t="shared" si="12"/>
        <v>-217651.86</v>
      </c>
      <c r="D56" s="37">
        <f t="shared" si="12"/>
        <v>-232960.6</v>
      </c>
      <c r="E56" s="37">
        <f t="shared" si="12"/>
        <v>-257138.52000000002</v>
      </c>
      <c r="F56" s="37">
        <f t="shared" si="12"/>
        <v>10751.489999999991</v>
      </c>
      <c r="G56" s="37">
        <f t="shared" si="12"/>
        <v>-277613.56</v>
      </c>
      <c r="H56" s="37">
        <f t="shared" si="12"/>
        <v>-21702.01999999999</v>
      </c>
      <c r="I56" s="37">
        <f t="shared" si="12"/>
        <v>-72565.260000000009</v>
      </c>
      <c r="J56" s="37">
        <f t="shared" si="12"/>
        <v>-78047.989999999991</v>
      </c>
      <c r="K56" s="37">
        <f>SUM(B56:J56)</f>
        <v>-851643.27</v>
      </c>
    </row>
    <row r="57" spans="1:11" ht="18.75" customHeight="1">
      <c r="A57" s="16" t="s">
        <v>84</v>
      </c>
      <c r="B57" s="37">
        <f t="shared" ref="B57:J57" si="13">B58+B59+B60+B61+B62+B63</f>
        <v>-236409.66999999998</v>
      </c>
      <c r="C57" s="37">
        <f t="shared" si="13"/>
        <v>-197810.24</v>
      </c>
      <c r="D57" s="37">
        <f t="shared" si="13"/>
        <v>-213303.98</v>
      </c>
      <c r="E57" s="37">
        <f t="shared" si="13"/>
        <v>-232659.58000000002</v>
      </c>
      <c r="F57" s="37">
        <f t="shared" si="13"/>
        <v>-246471.87</v>
      </c>
      <c r="G57" s="37">
        <f t="shared" si="13"/>
        <v>-250326.96000000002</v>
      </c>
      <c r="H57" s="37">
        <f t="shared" si="13"/>
        <v>-156396</v>
      </c>
      <c r="I57" s="37">
        <f t="shared" si="13"/>
        <v>-30525</v>
      </c>
      <c r="J57" s="37">
        <f t="shared" si="13"/>
        <v>-56697</v>
      </c>
      <c r="K57" s="37">
        <f t="shared" ref="K57:K86" si="14">SUM(B57:J57)</f>
        <v>-1620600.2999999998</v>
      </c>
    </row>
    <row r="58" spans="1:11" ht="18.75" customHeight="1">
      <c r="A58" s="12" t="s">
        <v>85</v>
      </c>
      <c r="B58" s="37">
        <f>-ROUND(B9*$D$3,2)</f>
        <v>-148200</v>
      </c>
      <c r="C58" s="37">
        <f t="shared" ref="C58:J58" si="15">-ROUND(C9*$D$3,2)</f>
        <v>-197424</v>
      </c>
      <c r="D58" s="37">
        <f t="shared" si="15"/>
        <v>-187239</v>
      </c>
      <c r="E58" s="37">
        <f t="shared" si="15"/>
        <v>-127893</v>
      </c>
      <c r="F58" s="37">
        <f t="shared" si="15"/>
        <v>-154962</v>
      </c>
      <c r="G58" s="37">
        <f t="shared" si="15"/>
        <v>-175926</v>
      </c>
      <c r="H58" s="37">
        <f t="shared" si="15"/>
        <v>-156870</v>
      </c>
      <c r="I58" s="37">
        <f t="shared" si="15"/>
        <v>-30912</v>
      </c>
      <c r="J58" s="37">
        <f t="shared" si="15"/>
        <v>-58611</v>
      </c>
      <c r="K58" s="37">
        <f t="shared" si="14"/>
        <v>-1238037</v>
      </c>
    </row>
    <row r="59" spans="1:11" ht="18.75" customHeight="1">
      <c r="A59" s="12" t="s">
        <v>59</v>
      </c>
      <c r="B59" s="37">
        <v>2490</v>
      </c>
      <c r="C59" s="37">
        <v>5082</v>
      </c>
      <c r="D59" s="37">
        <v>5004</v>
      </c>
      <c r="E59" s="37">
        <v>1098</v>
      </c>
      <c r="F59" s="37">
        <v>6297</v>
      </c>
      <c r="G59" s="37">
        <v>8724</v>
      </c>
      <c r="H59" s="37">
        <v>474</v>
      </c>
      <c r="I59" s="37">
        <v>387</v>
      </c>
      <c r="J59" s="37">
        <v>1914</v>
      </c>
      <c r="K59" s="37">
        <f t="shared" si="14"/>
        <v>31470</v>
      </c>
    </row>
    <row r="60" spans="1:11" ht="18.75" customHeight="1">
      <c r="A60" s="12" t="s">
        <v>60</v>
      </c>
      <c r="B60" s="37">
        <v>-150</v>
      </c>
      <c r="C60" s="37">
        <v>-30</v>
      </c>
      <c r="D60" s="37">
        <v>-15</v>
      </c>
      <c r="E60" s="37">
        <v>-255</v>
      </c>
      <c r="F60" s="37">
        <v>-150</v>
      </c>
      <c r="G60" s="37">
        <v>-45</v>
      </c>
      <c r="H60" s="20">
        <v>0</v>
      </c>
      <c r="I60" s="20">
        <v>0</v>
      </c>
      <c r="J60" s="20">
        <v>0</v>
      </c>
      <c r="K60" s="37">
        <f t="shared" si="14"/>
        <v>-645</v>
      </c>
    </row>
    <row r="61" spans="1:11" ht="18.75" customHeight="1">
      <c r="A61" s="12" t="s">
        <v>61</v>
      </c>
      <c r="B61" s="37">
        <v>-15</v>
      </c>
      <c r="C61" s="20">
        <v>0</v>
      </c>
      <c r="D61" s="20">
        <v>0</v>
      </c>
      <c r="E61" s="37">
        <v>-75</v>
      </c>
      <c r="F61" s="37">
        <v>-15</v>
      </c>
      <c r="G61" s="20">
        <v>0</v>
      </c>
      <c r="H61" s="20">
        <v>0</v>
      </c>
      <c r="I61" s="20">
        <v>0</v>
      </c>
      <c r="J61" s="20">
        <v>0</v>
      </c>
      <c r="K61" s="37">
        <f t="shared" si="14"/>
        <v>-105</v>
      </c>
    </row>
    <row r="62" spans="1:11" ht="18.75" customHeight="1">
      <c r="A62" s="12" t="s">
        <v>62</v>
      </c>
      <c r="B62" s="49">
        <v>-90534.67</v>
      </c>
      <c r="C62" s="49">
        <v>-5438.24</v>
      </c>
      <c r="D62" s="49">
        <v>-31053.98</v>
      </c>
      <c r="E62" s="49">
        <v>-105534.58</v>
      </c>
      <c r="F62" s="49">
        <v>-97641.87</v>
      </c>
      <c r="G62" s="49">
        <v>-83079.960000000006</v>
      </c>
      <c r="H62" s="20">
        <v>0</v>
      </c>
      <c r="I62" s="20">
        <v>0</v>
      </c>
      <c r="J62" s="20">
        <v>0</v>
      </c>
      <c r="K62" s="37">
        <f t="shared" si="14"/>
        <v>-413283.3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49">
        <f t="shared" ref="B64:J64" si="16">SUM(B65:B88)</f>
        <v>-13528.28</v>
      </c>
      <c r="C64" s="49">
        <f t="shared" si="16"/>
        <v>-19841.62</v>
      </c>
      <c r="D64" s="49">
        <f t="shared" si="16"/>
        <v>-19656.62</v>
      </c>
      <c r="E64" s="49">
        <f t="shared" si="16"/>
        <v>-24478.94</v>
      </c>
      <c r="F64" s="49">
        <f t="shared" si="16"/>
        <v>-18271.560000000001</v>
      </c>
      <c r="G64" s="49">
        <f t="shared" si="16"/>
        <v>-27286.600000000002</v>
      </c>
      <c r="H64" s="49">
        <f t="shared" si="16"/>
        <v>-13349.37</v>
      </c>
      <c r="I64" s="49">
        <f t="shared" si="16"/>
        <v>-42040.26</v>
      </c>
      <c r="J64" s="49">
        <f t="shared" si="16"/>
        <v>-21350.989999999998</v>
      </c>
      <c r="K64" s="37">
        <f t="shared" si="14"/>
        <v>-199804.24000000002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-13528.28</v>
      </c>
      <c r="C69" s="37">
        <v>-19638.71</v>
      </c>
      <c r="D69" s="37">
        <v>-18565.259999999998</v>
      </c>
      <c r="E69" s="37">
        <v>-13019.08</v>
      </c>
      <c r="F69" s="37">
        <v>-17890.91</v>
      </c>
      <c r="G69" s="37">
        <v>-27262.99</v>
      </c>
      <c r="H69" s="37">
        <v>-13349.37</v>
      </c>
      <c r="I69" s="37">
        <v>-4692.92</v>
      </c>
      <c r="J69" s="37">
        <v>-9674.85</v>
      </c>
      <c r="K69" s="50">
        <f t="shared" si="14"/>
        <v>-137622.37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59">
        <f t="shared" si="14"/>
        <v>0</v>
      </c>
      <c r="L86" s="61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0">
        <v>0</v>
      </c>
      <c r="L87" s="60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-9976.56</v>
      </c>
      <c r="F88" s="20">
        <v>0</v>
      </c>
      <c r="G88" s="20">
        <v>0</v>
      </c>
      <c r="H88" s="20">
        <v>0</v>
      </c>
      <c r="I88" s="50">
        <v>-5557.51</v>
      </c>
      <c r="J88" s="50">
        <v>-11676.14</v>
      </c>
      <c r="K88" s="50">
        <f t="shared" ref="K88:K95" si="17">SUM(B88:J88)</f>
        <v>-27210.21</v>
      </c>
      <c r="L88" s="60"/>
    </row>
    <row r="89" spans="1:12" ht="18.75" customHeight="1">
      <c r="A89" s="16" t="s">
        <v>121</v>
      </c>
      <c r="B89" s="50">
        <v>545223</v>
      </c>
      <c r="C89" s="20">
        <v>0</v>
      </c>
      <c r="D89" s="20">
        <v>0</v>
      </c>
      <c r="E89" s="20">
        <v>0</v>
      </c>
      <c r="F89" s="50">
        <v>275494.92</v>
      </c>
      <c r="G89" s="20">
        <v>0</v>
      </c>
      <c r="H89" s="50">
        <v>148043.35</v>
      </c>
      <c r="I89" s="20">
        <v>0</v>
      </c>
      <c r="J89" s="20">
        <v>0</v>
      </c>
      <c r="K89" s="50">
        <f t="shared" si="17"/>
        <v>968761.2699999999</v>
      </c>
      <c r="L89" s="60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9">
        <f t="shared" si="17"/>
        <v>0</v>
      </c>
      <c r="L90" s="61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1509720.98</v>
      </c>
      <c r="C92" s="25">
        <f t="shared" si="18"/>
        <v>1539576.66</v>
      </c>
      <c r="D92" s="25">
        <f t="shared" si="18"/>
        <v>1857578.49</v>
      </c>
      <c r="E92" s="25">
        <f t="shared" si="18"/>
        <v>944857.0199999999</v>
      </c>
      <c r="F92" s="25">
        <f t="shared" si="18"/>
        <v>1676764.5299999998</v>
      </c>
      <c r="G92" s="25">
        <f t="shared" si="18"/>
        <v>1951094.62</v>
      </c>
      <c r="H92" s="25">
        <f t="shared" si="18"/>
        <v>1116012.0599999998</v>
      </c>
      <c r="I92" s="25">
        <f>+I93+I94</f>
        <v>368506.72</v>
      </c>
      <c r="J92" s="25">
        <f>+J93+J94</f>
        <v>574250.23</v>
      </c>
      <c r="K92" s="50">
        <f t="shared" si="17"/>
        <v>11538361.310000002</v>
      </c>
      <c r="L92" s="57"/>
    </row>
    <row r="93" spans="1:12" ht="18.75" customHeight="1">
      <c r="A93" s="16" t="s">
        <v>92</v>
      </c>
      <c r="B93" s="25">
        <f t="shared" ref="B93:J93" si="19">+B44+B57+B64+B89</f>
        <v>1494701.76</v>
      </c>
      <c r="C93" s="25">
        <f t="shared" si="19"/>
        <v>1519550.15</v>
      </c>
      <c r="D93" s="25">
        <f t="shared" si="19"/>
        <v>1837279.15</v>
      </c>
      <c r="E93" s="25">
        <f t="shared" si="19"/>
        <v>925955.39999999991</v>
      </c>
      <c r="F93" s="25">
        <f t="shared" si="19"/>
        <v>1658845.1799999997</v>
      </c>
      <c r="G93" s="25">
        <f t="shared" si="19"/>
        <v>1926080.33</v>
      </c>
      <c r="H93" s="25">
        <f t="shared" si="19"/>
        <v>1100516.6299999999</v>
      </c>
      <c r="I93" s="25">
        <f t="shared" si="19"/>
        <v>368506.72</v>
      </c>
      <c r="J93" s="25">
        <f t="shared" si="19"/>
        <v>562651.34</v>
      </c>
      <c r="K93" s="50">
        <f t="shared" si="17"/>
        <v>11394086.660000002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17919.349999999999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144274.64999999997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11538361.340000002</v>
      </c>
    </row>
    <row r="101" spans="1:11" ht="18.75" customHeight="1">
      <c r="A101" s="27" t="s">
        <v>80</v>
      </c>
      <c r="B101" s="28">
        <v>119891.6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119891.6</v>
      </c>
    </row>
    <row r="102" spans="1:11" ht="18.75" customHeight="1">
      <c r="A102" s="27" t="s">
        <v>81</v>
      </c>
      <c r="B102" s="28">
        <v>1389829.38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1389829.38</v>
      </c>
    </row>
    <row r="103" spans="1:11" ht="18.75" customHeight="1">
      <c r="A103" s="27" t="s">
        <v>82</v>
      </c>
      <c r="B103" s="42">
        <v>0</v>
      </c>
      <c r="C103" s="28">
        <f>+C92</f>
        <v>1539576.66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1539576.66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1857578.49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1857578.49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944857.0199999999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944857.0199999999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163096.68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163096.68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261395.74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261395.74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585652.32999999996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585652.32999999996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666619.79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666619.79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568257.01</v>
      </c>
      <c r="H110" s="42">
        <v>0</v>
      </c>
      <c r="I110" s="42">
        <v>0</v>
      </c>
      <c r="J110" s="42">
        <v>0</v>
      </c>
      <c r="K110" s="43">
        <f t="shared" si="21"/>
        <v>568257.01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46319.18</v>
      </c>
      <c r="H111" s="42">
        <v>0</v>
      </c>
      <c r="I111" s="42">
        <v>0</v>
      </c>
      <c r="J111" s="42">
        <v>0</v>
      </c>
      <c r="K111" s="43">
        <f t="shared" si="21"/>
        <v>46319.18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313144.13</v>
      </c>
      <c r="H112" s="42">
        <v>0</v>
      </c>
      <c r="I112" s="42">
        <v>0</v>
      </c>
      <c r="J112" s="42">
        <v>0</v>
      </c>
      <c r="K112" s="43">
        <f t="shared" si="21"/>
        <v>313144.13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247732.26</v>
      </c>
      <c r="H113" s="42">
        <v>0</v>
      </c>
      <c r="I113" s="42">
        <v>0</v>
      </c>
      <c r="J113" s="42">
        <v>0</v>
      </c>
      <c r="K113" s="43">
        <f t="shared" si="21"/>
        <v>247732.26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775642.06</v>
      </c>
      <c r="H114" s="42">
        <v>0</v>
      </c>
      <c r="I114" s="42">
        <v>0</v>
      </c>
      <c r="J114" s="42">
        <v>0</v>
      </c>
      <c r="K114" s="43">
        <f t="shared" si="21"/>
        <v>775642.06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416092.17</v>
      </c>
      <c r="I115" s="42">
        <v>0</v>
      </c>
      <c r="J115" s="42">
        <v>0</v>
      </c>
      <c r="K115" s="43">
        <f t="shared" si="21"/>
        <v>416092.17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699919.89</v>
      </c>
      <c r="I116" s="42">
        <v>0</v>
      </c>
      <c r="J116" s="42">
        <v>0</v>
      </c>
      <c r="K116" s="43">
        <f t="shared" si="21"/>
        <v>699919.89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368506.72</v>
      </c>
      <c r="J117" s="42">
        <v>0</v>
      </c>
      <c r="K117" s="43">
        <f t="shared" si="21"/>
        <v>368506.72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574250.23</v>
      </c>
      <c r="K118" s="46">
        <f t="shared" si="21"/>
        <v>574250.23</v>
      </c>
    </row>
    <row r="119" spans="1:11" ht="18.75" customHeight="1">
      <c r="A119" s="41" t="s">
        <v>123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41" t="s">
        <v>124</v>
      </c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2014-01-15T12:19:46Z</dcterms:modified>
</cp:coreProperties>
</file>