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K83"/>
  <c r="K77"/>
  <c r="K60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H56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C43" s="1"/>
  <c r="K57"/>
  <c r="C93"/>
  <c r="C92" s="1"/>
  <c r="C103" s="1"/>
  <c r="K103" s="1"/>
  <c r="K100" s="1"/>
  <c r="B44"/>
  <c r="K45"/>
  <c r="J93"/>
  <c r="J92" s="1"/>
  <c r="K56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<sst xmlns="http://schemas.openxmlformats.org/spreadsheetml/2006/main" count="123" uniqueCount="123">
  <si>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</si>
  <si>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</si>
  <si>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</si>
  <si>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</si>
  <si>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</si>
  <si>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</si>
  <si>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</si>
  <si>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</si>
  <si>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</si>
  <si>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</si>
  <si>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</si>
  <si>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</si>
  <si>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</si>
  <si>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</si>
  <si>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</si>
  <si>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</si>
  <si>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</si>
  <si>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</si>
  <si>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</si>
  <si>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</si>
  <si>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</si>
  <si>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</si>
  <si>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</si>
  <si>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</si>
  <si>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</si>
  <si>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</si>
  <si>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</si>
  <si>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</si>
  <si>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</si>
  <si>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</si>
  <si>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</si>
  <si>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</si>
  <si>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</si>
  <si>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</si>
  <si>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</si>
  <si>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</si>
  <si>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</si>
  <si>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</si>
  <si>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</si>
  <si>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</si>
  <si>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</si>
  <si>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</si>
  <si>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</si>
  <si>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</si>
  <si>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</si>
  <si>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</si>
  <si>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</si>
  <si>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</si>
  <si>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</si>
  <si>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</si>
  <si>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</si>
  <si>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</si>
  <si>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</si>
  <si>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</si>
  <si>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</si>
  <si>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</si>
  <si>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</si>
  <si>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</si>
  <si>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</si>
  <si>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</si>
  <si>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</si>
  <si>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</si>
  <si>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</si>
  <si>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</si>
  <si>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</si>
  <si>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</si>
  <si>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</si>
  <si>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</si>
  <si>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</si>
  <si>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</si>
  <si>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</si>
  <si>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</si>
  <si>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</si>
  <si>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</si>
  <si>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</si>
  <si>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</si>
  <si>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</si>
  <si>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</si>
  <si>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</si>
  <si>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</si>
  <si>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</si>
  <si>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</si>
  <si>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</si>
  <si>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</si>
  <si>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</si>
  <si>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</si>
  <si>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</si>
  <si>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</si>
  <si>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</si>
  <si>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</si>
  <si>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</si>
  <si>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</si>
  <si>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</si>
  <si>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</si>
  <si>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</si>
  <si>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</si>
  <si>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</si>
  <si>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</si>
  <si>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</si>
  <si>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</si>
  <si>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</si>
  <si>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</si>
  <si>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</si>
  <si>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</si>
  <si>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</si>
  <si>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</si>
  <si>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</si>
  <si>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</si>
  <si>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</si>
  <si>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</si>
  <si>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</si>
  <si>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</si>
  <si>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</si>
  <si>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</si>
  <si>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</si>
  <si>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</si>
  <si>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</si>
  <si>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</si>
  <si>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</si>
  <si>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</si>
  <si>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</si>
  <si>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</si>
  <si>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06/01/14 - VENCIMENTO 13/01/14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</si>
</sst>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495733</v>
      </c>
      <c r="C7" s="9">
        <f t="shared" si="0"/>
        <v>635616</v>
      </c>
      <c r="D7" s="9">
        <f t="shared" si="0"/>
        <v>659121</v>
      </c>
      <c r="E7" s="9">
        <f t="shared" si="0"/>
        <v>449796</v>
      </c>
      <c r="F7" s="9">
        <f t="shared" si="0"/>
        <v>653264</v>
      </c>
      <c r="G7" s="9">
        <f t="shared" si="0"/>
        <v>999283</v>
      </c>
      <c r="H7" s="9">
        <f t="shared" si="0"/>
        <v>441775</v>
      </c>
      <c r="I7" s="9">
        <f t="shared" si="0"/>
        <v>96774</v>
      </c>
      <c r="J7" s="9">
        <f t="shared" si="0"/>
        <v>240046</v>
      </c>
      <c r="K7" s="9">
        <f t="shared" si="0"/>
        <v>4671408</v>
      </c>
      <c r="L7" s="55"/>
    </row>
    <row r="8" spans="1:13" ht="17.25" customHeight="1">
      <c r="A8" s="10" t="s">
        <v>31</v>
      </c>
      <c r="B8" s="11">
        <f>B9+B12</f>
        <v>288978</v>
      </c>
      <c r="C8" s="11">
        <f t="shared" ref="C8:J8" si="1">C9+C12</f>
        <v>376791</v>
      </c>
      <c r="D8" s="11">
        <f t="shared" si="1"/>
        <v>365951</v>
      </c>
      <c r="E8" s="11">
        <f t="shared" si="1"/>
        <v>260541</v>
      </c>
      <c r="F8" s="11">
        <f t="shared" si="1"/>
        <v>356651</v>
      </c>
      <c r="G8" s="11">
        <f t="shared" si="1"/>
        <v>530616</v>
      </c>
      <c r="H8" s="11">
        <f t="shared" si="1"/>
        <v>266276</v>
      </c>
      <c r="I8" s="11">
        <f t="shared" si="1"/>
        <v>50130</v>
      </c>
      <c r="J8" s="11">
        <f t="shared" si="1"/>
        <v>132409</v>
      </c>
      <c r="K8" s="11">
        <f>SUM(B8:J8)</f>
        <v>2628343</v>
      </c>
    </row>
    <row r="9" spans="1:13" ht="17.25" customHeight="1">
      <c r="A9" s="15" t="s">
        <v>17</v>
      </c>
      <c r="B9" s="13">
        <f>+B10+B11</f>
        <v>49614</v>
      </c>
      <c r="C9" s="13">
        <f t="shared" ref="C9:J9" si="2">+C10+C11</f>
        <v>67326</v>
      </c>
      <c r="D9" s="13">
        <f t="shared" si="2"/>
        <v>63610</v>
      </c>
      <c r="E9" s="13">
        <f t="shared" si="2"/>
        <v>42912</v>
      </c>
      <c r="F9" s="13">
        <f t="shared" si="2"/>
        <v>53386</v>
      </c>
      <c r="G9" s="13">
        <f t="shared" si="2"/>
        <v>61053</v>
      </c>
      <c r="H9" s="13">
        <f t="shared" si="2"/>
        <v>51670</v>
      </c>
      <c r="I9" s="13">
        <f t="shared" si="2"/>
        <v>10392</v>
      </c>
      <c r="J9" s="13">
        <f t="shared" si="2"/>
        <v>19951</v>
      </c>
      <c r="K9" s="11">
        <f>SUM(B9:J9)</f>
        <v>419914</v>
      </c>
    </row>
    <row r="10" spans="1:13" ht="17.25" customHeight="1">
      <c r="A10" s="31" t="s">
        <v>18</v>
      </c>
      <c r="B10" s="13">
        <v>49614</v>
      </c>
      <c r="C10" s="13">
        <v>67326</v>
      </c>
      <c r="D10" s="13">
        <v>63610</v>
      </c>
      <c r="E10" s="13">
        <v>42912</v>
      </c>
      <c r="F10" s="13">
        <v>53386</v>
      </c>
      <c r="G10" s="13">
        <v>61053</v>
      </c>
      <c r="H10" s="13">
        <v>51670</v>
      </c>
      <c r="I10" s="13">
        <v>10392</v>
      </c>
      <c r="J10" s="13">
        <v>19951</v>
      </c>
      <c r="K10" s="11">
        <f>SUM(B10:J10)</f>
        <v>419914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239364</v>
      </c>
      <c r="C12" s="17">
        <f t="shared" si="3"/>
        <v>309465</v>
      </c>
      <c r="D12" s="17">
        <f t="shared" si="3"/>
        <v>302341</v>
      </c>
      <c r="E12" s="17">
        <f t="shared" si="3"/>
        <v>217629</v>
      </c>
      <c r="F12" s="17">
        <f t="shared" si="3"/>
        <v>303265</v>
      </c>
      <c r="G12" s="17">
        <f t="shared" si="3"/>
        <v>469563</v>
      </c>
      <c r="H12" s="17">
        <f t="shared" si="3"/>
        <v>214606</v>
      </c>
      <c r="I12" s="17">
        <f t="shared" si="3"/>
        <v>39738</v>
      </c>
      <c r="J12" s="17">
        <f t="shared" si="3"/>
        <v>112458</v>
      </c>
      <c r="K12" s="11">
        <f t="shared" ref="K12:K23" si="4">SUM(B12:J12)</f>
        <v>2208429</v>
      </c>
    </row>
    <row r="13" spans="1:13" ht="17.25" customHeight="1">
      <c r="A13" s="14" t="s">
        <v>20</v>
      </c>
      <c r="B13" s="13">
        <v>112374</v>
      </c>
      <c r="C13" s="13">
        <v>157687</v>
      </c>
      <c r="D13" s="13">
        <v>160083</v>
      </c>
      <c r="E13" s="13">
        <v>110697</v>
      </c>
      <c r="F13" s="13">
        <v>153016</v>
      </c>
      <c r="G13" s="13">
        <v>226683</v>
      </c>
      <c r="H13" s="13">
        <v>101139</v>
      </c>
      <c r="I13" s="13">
        <v>22444</v>
      </c>
      <c r="J13" s="13">
        <v>59204</v>
      </c>
      <c r="K13" s="11">
        <f t="shared" si="4"/>
        <v>1103327</v>
      </c>
      <c r="L13" s="55"/>
      <c r="M13" s="56"/>
    </row>
    <row r="14" spans="1:13" ht="17.25" customHeight="1">
      <c r="A14" s="14" t="s">
        <v>21</v>
      </c>
      <c r="B14" s="13">
        <v>116900</v>
      </c>
      <c r="C14" s="13">
        <v>138187</v>
      </c>
      <c r="D14" s="13">
        <v>129963</v>
      </c>
      <c r="E14" s="13">
        <v>98420</v>
      </c>
      <c r="F14" s="13">
        <v>138062</v>
      </c>
      <c r="G14" s="13">
        <v>226899</v>
      </c>
      <c r="H14" s="13">
        <v>104345</v>
      </c>
      <c r="I14" s="13">
        <v>15444</v>
      </c>
      <c r="J14" s="13">
        <v>48907</v>
      </c>
      <c r="K14" s="11">
        <f t="shared" si="4"/>
        <v>1017127</v>
      </c>
      <c r="L14" s="55"/>
    </row>
    <row r="15" spans="1:13" ht="17.25" customHeight="1">
      <c r="A15" s="14" t="s">
        <v>22</v>
      </c>
      <c r="B15" s="13">
        <v>10090</v>
      </c>
      <c r="C15" s="13">
        <v>13591</v>
      </c>
      <c r="D15" s="13">
        <v>12295</v>
      </c>
      <c r="E15" s="13">
        <v>8512</v>
      </c>
      <c r="F15" s="13">
        <v>12187</v>
      </c>
      <c r="G15" s="13">
        <v>15981</v>
      </c>
      <c r="H15" s="13">
        <v>9122</v>
      </c>
      <c r="I15" s="13">
        <v>1850</v>
      </c>
      <c r="J15" s="13">
        <v>4347</v>
      </c>
      <c r="K15" s="11">
        <f t="shared" si="4"/>
        <v>87975</v>
      </c>
    </row>
    <row r="16" spans="1:13" ht="17.25" customHeight="1">
      <c r="A16" s="16" t="s">
        <v>23</v>
      </c>
      <c r="B16" s="11">
        <f>+B17+B18+B19</f>
        <v>168087</v>
      </c>
      <c r="C16" s="11">
        <f t="shared" ref="C16:J16" si="5">+C17+C18+C19</f>
        <v>197676</v>
      </c>
      <c r="D16" s="11">
        <f t="shared" si="5"/>
        <v>218184</v>
      </c>
      <c r="E16" s="11">
        <f t="shared" si="5"/>
        <v>145032</v>
      </c>
      <c r="F16" s="11">
        <f t="shared" si="5"/>
        <v>240225</v>
      </c>
      <c r="G16" s="11">
        <f t="shared" si="5"/>
        <v>408680</v>
      </c>
      <c r="H16" s="11">
        <f t="shared" si="5"/>
        <v>140502</v>
      </c>
      <c r="I16" s="11">
        <f t="shared" si="5"/>
        <v>33209</v>
      </c>
      <c r="J16" s="11">
        <f t="shared" si="5"/>
        <v>75991</v>
      </c>
      <c r="K16" s="11">
        <f t="shared" si="4"/>
        <v>1627586</v>
      </c>
    </row>
    <row r="17" spans="1:12" ht="17.25" customHeight="1">
      <c r="A17" s="12" t="s">
        <v>24</v>
      </c>
      <c r="B17" s="13">
        <v>89376</v>
      </c>
      <c r="C17" s="13">
        <v>116055</v>
      </c>
      <c r="D17" s="13">
        <v>131504</v>
      </c>
      <c r="E17" s="13">
        <v>83645</v>
      </c>
      <c r="F17" s="13">
        <v>137095</v>
      </c>
      <c r="G17" s="13">
        <v>217742</v>
      </c>
      <c r="H17" s="13">
        <v>79163</v>
      </c>
      <c r="I17" s="13">
        <v>20806</v>
      </c>
      <c r="J17" s="13">
        <v>44692</v>
      </c>
      <c r="K17" s="11">
        <f t="shared" si="4"/>
        <v>920078</v>
      </c>
      <c r="L17" s="55"/>
    </row>
    <row r="18" spans="1:12" ht="17.25" customHeight="1">
      <c r="A18" s="12" t="s">
        <v>25</v>
      </c>
      <c r="B18" s="13">
        <v>72240</v>
      </c>
      <c r="C18" s="13">
        <v>73794</v>
      </c>
      <c r="D18" s="13">
        <v>78709</v>
      </c>
      <c r="E18" s="13">
        <v>56438</v>
      </c>
      <c r="F18" s="13">
        <v>94659</v>
      </c>
      <c r="G18" s="13">
        <v>178388</v>
      </c>
      <c r="H18" s="13">
        <v>56153</v>
      </c>
      <c r="I18" s="13">
        <v>11080</v>
      </c>
      <c r="J18" s="13">
        <v>28598</v>
      </c>
      <c r="K18" s="11">
        <f t="shared" si="4"/>
        <v>650059</v>
      </c>
      <c r="L18" s="55"/>
    </row>
    <row r="19" spans="1:12" ht="17.25" customHeight="1">
      <c r="A19" s="12" t="s">
        <v>26</v>
      </c>
      <c r="B19" s="13">
        <v>6471</v>
      </c>
      <c r="C19" s="13">
        <v>7827</v>
      </c>
      <c r="D19" s="13">
        <v>7971</v>
      </c>
      <c r="E19" s="13">
        <v>4949</v>
      </c>
      <c r="F19" s="13">
        <v>8471</v>
      </c>
      <c r="G19" s="13">
        <v>12550</v>
      </c>
      <c r="H19" s="13">
        <v>5186</v>
      </c>
      <c r="I19" s="13">
        <v>1323</v>
      </c>
      <c r="J19" s="13">
        <v>2701</v>
      </c>
      <c r="K19" s="11">
        <f t="shared" si="4"/>
        <v>57449</v>
      </c>
    </row>
    <row r="20" spans="1:12" ht="17.25" customHeight="1">
      <c r="A20" s="16" t="s">
        <v>27</v>
      </c>
      <c r="B20" s="13">
        <v>38668</v>
      </c>
      <c r="C20" s="13">
        <v>61149</v>
      </c>
      <c r="D20" s="13">
        <v>74986</v>
      </c>
      <c r="E20" s="13">
        <v>44223</v>
      </c>
      <c r="F20" s="13">
        <v>56388</v>
      </c>
      <c r="G20" s="13">
        <v>59987</v>
      </c>
      <c r="H20" s="13">
        <v>29633</v>
      </c>
      <c r="I20" s="13">
        <v>13435</v>
      </c>
      <c r="J20" s="13">
        <v>31646</v>
      </c>
      <c r="K20" s="11">
        <f t="shared" si="4"/>
        <v>410115</v>
      </c>
    </row>
    <row r="21" spans="1:12" ht="17.25" customHeight="1">
      <c r="A21" s="12" t="s">
        <v>28</v>
      </c>
      <c r="B21" s="13">
        <v>24748</v>
      </c>
      <c r="C21" s="13">
        <v>39135</v>
      </c>
      <c r="D21" s="13">
        <v>47991</v>
      </c>
      <c r="E21" s="13">
        <v>28303</v>
      </c>
      <c r="F21" s="13">
        <v>36088</v>
      </c>
      <c r="G21" s="13">
        <v>38392</v>
      </c>
      <c r="H21" s="13">
        <v>18965</v>
      </c>
      <c r="I21" s="13">
        <v>8598</v>
      </c>
      <c r="J21" s="13">
        <v>20253</v>
      </c>
      <c r="K21" s="11">
        <f t="shared" si="4"/>
        <v>262473</v>
      </c>
      <c r="L21" s="55"/>
    </row>
    <row r="22" spans="1:12" ht="17.25" customHeight="1">
      <c r="A22" s="12" t="s">
        <v>29</v>
      </c>
      <c r="B22" s="13">
        <v>13920</v>
      </c>
      <c r="C22" s="13">
        <v>22014</v>
      </c>
      <c r="D22" s="13">
        <v>26995</v>
      </c>
      <c r="E22" s="13">
        <v>15920</v>
      </c>
      <c r="F22" s="13">
        <v>20300</v>
      </c>
      <c r="G22" s="13">
        <v>21595</v>
      </c>
      <c r="H22" s="13">
        <v>10668</v>
      </c>
      <c r="I22" s="13">
        <v>4837</v>
      </c>
      <c r="J22" s="13">
        <v>11393</v>
      </c>
      <c r="K22" s="11">
        <f t="shared" si="4"/>
        <v>147642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5364</v>
      </c>
      <c r="I23" s="11">
        <v>0</v>
      </c>
      <c r="J23" s="11">
        <v>0</v>
      </c>
      <c r="K23" s="11">
        <f t="shared" si="4"/>
        <v>5364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13403.15</v>
      </c>
      <c r="I31" s="20">
        <v>0</v>
      </c>
      <c r="J31" s="20">
        <v>0</v>
      </c>
      <c r="K31" s="24">
        <f>SUM(B31:J31)</f>
        <v>13403.15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1140779.29</v>
      </c>
      <c r="C43" s="23">
        <f t="shared" ref="C43:H43" si="8">+C44+C52</f>
        <v>1666363.67</v>
      </c>
      <c r="D43" s="23">
        <f t="shared" si="8"/>
        <v>1959828.79</v>
      </c>
      <c r="E43" s="23">
        <f t="shared" si="8"/>
        <v>1134395.7000000002</v>
      </c>
      <c r="F43" s="23">
        <f t="shared" si="8"/>
        <v>1590717.76</v>
      </c>
      <c r="G43" s="23">
        <f t="shared" si="8"/>
        <v>2094629.31</v>
      </c>
      <c r="H43" s="23">
        <f t="shared" si="8"/>
        <v>1078025.8499999999</v>
      </c>
      <c r="I43" s="23">
        <f>+I44+I52</f>
        <v>407950.8</v>
      </c>
      <c r="J43" s="23">
        <f>+J44+J52</f>
        <v>611593.87</v>
      </c>
      <c r="K43" s="23">
        <f>SUM(B43:J43)</f>
        <v>11684285.039999999</v>
      </c>
    </row>
    <row r="44" spans="1:11" ht="17.25" customHeight="1">
      <c r="A44" s="16" t="s">
        <v>49</v>
      </c>
      <c r="B44" s="24">
        <f>SUM(B45:B51)</f>
        <v>1125760.07</v>
      </c>
      <c r="C44" s="24">
        <f t="shared" ref="C44:H44" si="9">SUM(C45:C51)</f>
        <v>1646337.16</v>
      </c>
      <c r="D44" s="24">
        <f t="shared" si="9"/>
        <v>1939529.45</v>
      </c>
      <c r="E44" s="24">
        <f t="shared" si="9"/>
        <v>1115494.08</v>
      </c>
      <c r="F44" s="24">
        <f t="shared" si="9"/>
        <v>1572798.41</v>
      </c>
      <c r="G44" s="24">
        <f t="shared" si="9"/>
        <v>2069615.02</v>
      </c>
      <c r="H44" s="24">
        <f t="shared" si="9"/>
        <v>1062530.42</v>
      </c>
      <c r="I44" s="24">
        <f>SUM(I45:I51)</f>
        <v>407950.8</v>
      </c>
      <c r="J44" s="24">
        <f>SUM(J45:J51)</f>
        <v>599994.98</v>
      </c>
      <c r="K44" s="24">
        <f t="shared" ref="K44:K52" si="10">SUM(B44:J44)</f>
        <v>11540010.390000001</v>
      </c>
    </row>
    <row r="45" spans="1:11" ht="17.25" customHeight="1">
      <c r="A45" s="36" t="s">
        <v>50</v>
      </c>
      <c r="B45" s="24">
        <f t="shared" ref="B45:H45" si="11">ROUND(B26*B7,2)</f>
        <v>1125760.07</v>
      </c>
      <c r="C45" s="24">
        <f t="shared" si="11"/>
        <v>1642685.99</v>
      </c>
      <c r="D45" s="24">
        <f t="shared" si="11"/>
        <v>1939529.45</v>
      </c>
      <c r="E45" s="24">
        <f t="shared" si="11"/>
        <v>1115494.08</v>
      </c>
      <c r="F45" s="24">
        <f t="shared" si="11"/>
        <v>1572798.41</v>
      </c>
      <c r="G45" s="24">
        <f t="shared" si="11"/>
        <v>2069615.02</v>
      </c>
      <c r="H45" s="24">
        <f t="shared" si="11"/>
        <v>1049127.27</v>
      </c>
      <c r="I45" s="24">
        <f>ROUND(I26*I7,2)</f>
        <v>407950.8</v>
      </c>
      <c r="J45" s="24">
        <f>ROUND(J26*J7,2)</f>
        <v>599994.98</v>
      </c>
      <c r="K45" s="24">
        <f t="shared" si="10"/>
        <v>11522956.07</v>
      </c>
    </row>
    <row r="46" spans="1:11" ht="17.25" customHeight="1">
      <c r="A46" s="36" t="s">
        <v>51</v>
      </c>
      <c r="B46" s="20">
        <v>0</v>
      </c>
      <c r="C46" s="24">
        <f>ROUND(C27*C7,2)</f>
        <v>3651.17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3651.17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13403.15</v>
      </c>
      <c r="I49" s="33">
        <f>+I31</f>
        <v>0</v>
      </c>
      <c r="J49" s="33">
        <f>+J31</f>
        <v>0</v>
      </c>
      <c r="K49" s="24">
        <f t="shared" si="10"/>
        <v>13403.15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-256686.83</v>
      </c>
      <c r="C56" s="37">
        <f t="shared" si="12"/>
        <v>-229784.77</v>
      </c>
      <c r="D56" s="37">
        <f t="shared" si="12"/>
        <v>-236094.02</v>
      </c>
      <c r="E56" s="37">
        <f t="shared" si="12"/>
        <v>-267093.34999999998</v>
      </c>
      <c r="F56" s="37">
        <f t="shared" si="12"/>
        <v>-283618.40999999997</v>
      </c>
      <c r="G56" s="37">
        <f t="shared" si="12"/>
        <v>-296291.51</v>
      </c>
      <c r="H56" s="37">
        <f t="shared" si="12"/>
        <v>-865563.25</v>
      </c>
      <c r="I56" s="37">
        <f t="shared" si="12"/>
        <v>257201.07</v>
      </c>
      <c r="J56" s="37">
        <f t="shared" si="12"/>
        <v>451524.62</v>
      </c>
      <c r="K56" s="37">
        <f>SUM(B56:J56)</f>
        <v>-1726406.4499999997</v>
      </c>
    </row>
    <row r="57" spans="1:11" ht="18.75" customHeight="1">
      <c r="A57" s="16" t="s">
        <v>84</v>
      </c>
      <c r="B57" s="37">
        <f t="shared" ref="B57:J57" si="13">B58+B59+B60+B61+B62+B63</f>
        <v>-243158.55</v>
      </c>
      <c r="C57" s="37">
        <f t="shared" si="13"/>
        <v>-209943.15</v>
      </c>
      <c r="D57" s="37">
        <f t="shared" si="13"/>
        <v>-216437.4</v>
      </c>
      <c r="E57" s="37">
        <f t="shared" si="13"/>
        <v>-243175.49</v>
      </c>
      <c r="F57" s="37">
        <f t="shared" si="13"/>
        <v>-265346.84999999998</v>
      </c>
      <c r="G57" s="37">
        <f t="shared" si="13"/>
        <v>-269004.91000000003</v>
      </c>
      <c r="H57" s="37">
        <f t="shared" si="13"/>
        <v>-155010</v>
      </c>
      <c r="I57" s="37">
        <f t="shared" si="13"/>
        <v>-31176</v>
      </c>
      <c r="J57" s="37">
        <f t="shared" si="13"/>
        <v>-59853</v>
      </c>
      <c r="K57" s="37">
        <f t="shared" ref="K57:K88" si="14">SUM(B57:J57)</f>
        <v>-1693105.35</v>
      </c>
    </row>
    <row r="58" spans="1:11" ht="18.75" customHeight="1">
      <c r="A58" s="12" t="s">
        <v>85</v>
      </c>
      <c r="B58" s="37">
        <f>-ROUND(B9*$D$3,2)</f>
        <v>-148842</v>
      </c>
      <c r="C58" s="37">
        <f t="shared" ref="C58:J58" si="15">-ROUND(C9*$D$3,2)</f>
        <v>-201978</v>
      </c>
      <c r="D58" s="37">
        <f t="shared" si="15"/>
        <v>-190830</v>
      </c>
      <c r="E58" s="37">
        <f t="shared" si="15"/>
        <v>-128736</v>
      </c>
      <c r="F58" s="37">
        <f t="shared" si="15"/>
        <v>-160158</v>
      </c>
      <c r="G58" s="37">
        <f t="shared" si="15"/>
        <v>-183159</v>
      </c>
      <c r="H58" s="37">
        <f t="shared" si="15"/>
        <v>-155010</v>
      </c>
      <c r="I58" s="37">
        <f t="shared" si="15"/>
        <v>-31176</v>
      </c>
      <c r="J58" s="37">
        <f t="shared" si="15"/>
        <v>-59853</v>
      </c>
      <c r="K58" s="37">
        <f t="shared" si="14"/>
        <v>-1259742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37">
        <v>-15</v>
      </c>
      <c r="F60" s="20">
        <v>0</v>
      </c>
      <c r="G60" s="37">
        <v>-15</v>
      </c>
      <c r="H60" s="20">
        <v>0</v>
      </c>
      <c r="I60" s="20">
        <v>0</v>
      </c>
      <c r="J60" s="20">
        <v>0</v>
      </c>
      <c r="K60" s="37">
        <f t="shared" si="14"/>
        <v>-30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-94316.55</v>
      </c>
      <c r="C62" s="49">
        <v>-7965.15</v>
      </c>
      <c r="D62" s="49">
        <v>-25607.4</v>
      </c>
      <c r="E62" s="49">
        <v>-114424.49</v>
      </c>
      <c r="F62" s="49">
        <v>-105188.85</v>
      </c>
      <c r="G62" s="49">
        <v>-85830.91</v>
      </c>
      <c r="H62" s="20">
        <v>0</v>
      </c>
      <c r="I62" s="20">
        <v>0</v>
      </c>
      <c r="J62" s="20">
        <v>0</v>
      </c>
      <c r="K62" s="37">
        <f t="shared" si="14"/>
        <v>-433333.35000000009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49">
        <f t="shared" ref="B64:J64" si="16">SUM(B65:B88)</f>
        <v>-13528.28</v>
      </c>
      <c r="C64" s="49">
        <f t="shared" si="16"/>
        <v>-19841.62</v>
      </c>
      <c r="D64" s="49">
        <f t="shared" si="16"/>
        <v>-19656.62</v>
      </c>
      <c r="E64" s="49">
        <f t="shared" si="16"/>
        <v>-23917.86</v>
      </c>
      <c r="F64" s="49">
        <f t="shared" si="16"/>
        <v>-18271.560000000001</v>
      </c>
      <c r="G64" s="49">
        <f t="shared" si="16"/>
        <v>-27286.600000000002</v>
      </c>
      <c r="H64" s="49">
        <f t="shared" si="16"/>
        <v>-710553.25</v>
      </c>
      <c r="I64" s="49">
        <f t="shared" si="16"/>
        <v>288377.07</v>
      </c>
      <c r="J64" s="49">
        <f t="shared" si="16"/>
        <v>511377.62</v>
      </c>
      <c r="K64" s="37">
        <f t="shared" si="14"/>
        <v>-33301.099999999977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330000</v>
      </c>
      <c r="J77" s="50">
        <v>532000</v>
      </c>
      <c r="K77" s="50">
        <f t="shared" si="14"/>
        <v>862000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50">
        <v>-697203.88</v>
      </c>
      <c r="I83" s="20">
        <v>0</v>
      </c>
      <c r="J83" s="20">
        <v>0</v>
      </c>
      <c r="K83" s="50">
        <f t="shared" si="14"/>
        <v>-697203.88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-9415.48</v>
      </c>
      <c r="F88" s="20">
        <v>0</v>
      </c>
      <c r="G88" s="20">
        <v>0</v>
      </c>
      <c r="H88" s="20">
        <v>0</v>
      </c>
      <c r="I88" s="50">
        <v>-5140.18</v>
      </c>
      <c r="J88" s="50">
        <v>-10947.53</v>
      </c>
      <c r="K88" s="50">
        <f t="shared" si="14"/>
        <v>-25503.190000000002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884092.46</v>
      </c>
      <c r="C92" s="25">
        <f t="shared" si="18"/>
        <v>1436578.9</v>
      </c>
      <c r="D92" s="25">
        <f t="shared" si="18"/>
        <v>1723734.77</v>
      </c>
      <c r="E92" s="25">
        <f t="shared" si="18"/>
        <v>867302.35000000009</v>
      </c>
      <c r="F92" s="25">
        <f t="shared" si="18"/>
        <v>1307099.3500000001</v>
      </c>
      <c r="G92" s="25">
        <f t="shared" si="18"/>
        <v>1798337.7999999998</v>
      </c>
      <c r="H92" s="25">
        <f t="shared" si="18"/>
        <v>212462.59999999992</v>
      </c>
      <c r="I92" s="25">
        <f>+I93+I94</f>
        <v>665151.87</v>
      </c>
      <c r="J92" s="25">
        <f>+J93+J94</f>
        <v>1063118.49</v>
      </c>
      <c r="K92" s="50">
        <f t="shared" si="17"/>
        <v>9957878.5899999999</v>
      </c>
      <c r="L92" s="57"/>
    </row>
    <row r="93" spans="1:12" ht="18.75" customHeight="1">
      <c r="A93" s="16" t="s">
        <v>92</v>
      </c>
      <c r="B93" s="25">
        <f t="shared" ref="B93:J93" si="19">+B44+B57+B64+B89</f>
        <v>869073.24</v>
      </c>
      <c r="C93" s="25">
        <f t="shared" si="19"/>
        <v>1416552.39</v>
      </c>
      <c r="D93" s="25">
        <f t="shared" si="19"/>
        <v>1703435.43</v>
      </c>
      <c r="E93" s="25">
        <f t="shared" si="19"/>
        <v>848400.7300000001</v>
      </c>
      <c r="F93" s="25">
        <f t="shared" si="19"/>
        <v>1289180</v>
      </c>
      <c r="G93" s="25">
        <f t="shared" si="19"/>
        <v>1773323.5099999998</v>
      </c>
      <c r="H93" s="25">
        <f t="shared" si="19"/>
        <v>196967.16999999993</v>
      </c>
      <c r="I93" s="25">
        <f t="shared" si="19"/>
        <v>665151.87</v>
      </c>
      <c r="J93" s="25">
        <f t="shared" si="19"/>
        <v>1051519.6000000001</v>
      </c>
      <c r="K93" s="50">
        <f t="shared" si="17"/>
        <v>9813603.9399999995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9957878.6000000015</v>
      </c>
    </row>
    <row r="101" spans="1:11" ht="18.75" customHeight="1">
      <c r="A101" s="27" t="s">
        <v>80</v>
      </c>
      <c r="B101" s="28">
        <v>107898.33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107898.33</v>
      </c>
    </row>
    <row r="102" spans="1:11" ht="18.75" customHeight="1">
      <c r="A102" s="27" t="s">
        <v>81</v>
      </c>
      <c r="B102" s="28">
        <v>776194.13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776194.13</v>
      </c>
    </row>
    <row r="103" spans="1:11" ht="18.75" customHeight="1">
      <c r="A103" s="27" t="s">
        <v>82</v>
      </c>
      <c r="B103" s="42">
        <v>0</v>
      </c>
      <c r="C103" s="28">
        <f>+C92</f>
        <v>1436578.9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1436578.9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1723734.77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1723734.77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867302.35000000009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867302.35000000009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164778.64000000001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164778.64000000001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229893.69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229893.69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347246.12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347246.12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565180.9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565180.9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517824.55</v>
      </c>
      <c r="H110" s="42">
        <v>0</v>
      </c>
      <c r="I110" s="42">
        <v>0</v>
      </c>
      <c r="J110" s="42">
        <v>0</v>
      </c>
      <c r="K110" s="43">
        <f t="shared" si="21"/>
        <v>517824.55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43264.03</v>
      </c>
      <c r="H111" s="42">
        <v>0</v>
      </c>
      <c r="I111" s="42">
        <v>0</v>
      </c>
      <c r="J111" s="42">
        <v>0</v>
      </c>
      <c r="K111" s="43">
        <f t="shared" si="21"/>
        <v>43264.03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287935.24</v>
      </c>
      <c r="H112" s="42">
        <v>0</v>
      </c>
      <c r="I112" s="42">
        <v>0</v>
      </c>
      <c r="J112" s="42">
        <v>0</v>
      </c>
      <c r="K112" s="43">
        <f t="shared" si="21"/>
        <v>287935.24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255580.59</v>
      </c>
      <c r="H113" s="42">
        <v>0</v>
      </c>
      <c r="I113" s="42">
        <v>0</v>
      </c>
      <c r="J113" s="42">
        <v>0</v>
      </c>
      <c r="K113" s="43">
        <f t="shared" si="21"/>
        <v>255580.59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693733.39</v>
      </c>
      <c r="H114" s="42">
        <v>0</v>
      </c>
      <c r="I114" s="42">
        <v>0</v>
      </c>
      <c r="J114" s="42">
        <v>0</v>
      </c>
      <c r="K114" s="43">
        <f t="shared" si="21"/>
        <v>693733.39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77643.86</v>
      </c>
      <c r="I115" s="42">
        <v>0</v>
      </c>
      <c r="J115" s="42">
        <v>0</v>
      </c>
      <c r="K115" s="43">
        <f t="shared" si="21"/>
        <v>77643.86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134818.75</v>
      </c>
      <c r="I116" s="42">
        <v>0</v>
      </c>
      <c r="J116" s="42">
        <v>0</v>
      </c>
      <c r="K116" s="43">
        <f t="shared" si="21"/>
        <v>134818.75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665151.87</v>
      </c>
      <c r="J117" s="42">
        <v>0</v>
      </c>
      <c r="K117" s="43">
        <f t="shared" si="21"/>
        <v>665151.87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1063118.49</v>
      </c>
      <c r="K118" s="46">
        <f t="shared" si="21"/>
        <v>1063118.49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2014-01-10T19:35:12Z</dcterms:modified>
</cp:coreProperties>
</file>