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8" i="8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I58"/>
  <c r="I57" s="1"/>
  <c r="J58"/>
  <c r="J57" s="1"/>
  <c r="K59"/>
  <c r="B64"/>
  <c r="C64"/>
  <c r="D64"/>
  <c r="E64"/>
  <c r="F64"/>
  <c r="G64"/>
  <c r="H64"/>
  <c r="I64"/>
  <c r="J64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I56"/>
  <c r="G56"/>
  <c r="E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J56"/>
  <c r="K58"/>
  <c r="F56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J43"/>
  <c r="J93"/>
  <c r="J92" s="1"/>
  <c r="H43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H57"/>
  <c r="H56" s="1"/>
  <c r="K57" l="1"/>
  <c r="B44"/>
  <c r="K45"/>
  <c r="C44"/>
  <c r="K56"/>
  <c r="H93"/>
  <c r="H92" s="1"/>
  <c r="C93" l="1"/>
  <c r="C92" s="1"/>
  <c r="C103" s="1"/>
  <c r="K103" s="1"/>
  <c r="K100" s="1"/>
  <c r="C43"/>
  <c r="B43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<sst xmlns="http://schemas.openxmlformats.org/spreadsheetml/2006/main" count="123" uniqueCount="123">
  <si>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</si>
  <si>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</si>
  <si>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</si>
  <si>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</si>
  <si>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</si>
  <si>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</si>
  <si>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</si>
  <si>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</si>
  <si>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</si>
  <si>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</si>
  <si>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</si>
  <si>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</si>
  <si>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</si>
  <si>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</si>
  <si>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</si>
  <si>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</si>
  <si>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</si>
  <si>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</si>
  <si>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</si>
  <si>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</si>
  <si>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</si>
  <si>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</si>
  <si>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</si>
  <si>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</si>
  <si>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</si>
  <si>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</si>
  <si>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</si>
  <si>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</si>
  <si>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</si>
  <si>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</si>
  <si>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</si>
  <si>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</si>
  <si>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</si>
  <si>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</si>
  <si>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</si>
  <si>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</si>
  <si>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</si>
  <si>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</si>
  <si>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</si>
  <si>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</si>
  <si>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</si>
  <si>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</si>
  <si>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</si>
  <si>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</si>
  <si>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</si>
  <si>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</si>
  <si>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</si>
  <si>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</si>
  <si>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</si>
  <si>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</si>
  <si>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</si>
  <si>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</si>
  <si>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</si>
  <si>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</si>
  <si>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</si>
  <si>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</si>
  <si>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</si>
  <si>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</si>
  <si>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</si>
  <si>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</si>
  <si>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</si>
  <si>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</si>
  <si>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</si>
  <si>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</si>
  <si>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</si>
  <si>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</si>
  <si>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</si>
  <si>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</si>
  <si>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</si>
  <si>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</si>
  <si>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</si>
  <si>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</si>
  <si>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</si>
  <si>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</si>
  <si>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</si>
  <si>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</si>
  <si>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</si>
  <si>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</si>
  <si>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</si>
  <si>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</si>
  <si>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</si>
  <si>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</si>
  <si>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</si>
  <si>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</si>
  <si>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</si>
  <si>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</si>
  <si>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</si>
  <si>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</si>
  <si>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</si>
  <si>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</si>
  <si>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</si>
  <si>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</si>
  <si>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</si>
  <si>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</si>
  <si>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</si>
  <si>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</si>
  <si>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</si>
  <si>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</si>
  <si>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</si>
  <si>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</si>
  <si>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</si>
  <si>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</si>
  <si>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</si>
  <si>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</si>
  <si>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</si>
  <si>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</si>
  <si>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</si>
  <si>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</si>
  <si>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</si>
  <si>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</si>
  <si>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</si>
  <si>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</si>
  <si>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</si>
  <si>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</si>
  <si>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</si>
  <si>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</si>
  <si>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</si>
  <si>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</si>
  <si>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</si>
  <si>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</si>
  <si>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</si>
  <si>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</si>
  <si>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05/01/14 - VENCIMENTO 10/01/14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</si>
</sst>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149382</v>
      </c>
      <c r="C7" s="9">
        <f t="shared" si="0"/>
        <v>193129</v>
      </c>
      <c r="D7" s="9">
        <f t="shared" si="0"/>
        <v>210821</v>
      </c>
      <c r="E7" s="9">
        <f t="shared" si="0"/>
        <v>120869</v>
      </c>
      <c r="F7" s="9">
        <f t="shared" si="0"/>
        <v>229843</v>
      </c>
      <c r="G7" s="9">
        <f t="shared" si="0"/>
        <v>342161</v>
      </c>
      <c r="H7" s="9">
        <f t="shared" si="0"/>
        <v>114780</v>
      </c>
      <c r="I7" s="9">
        <f t="shared" si="0"/>
        <v>21524</v>
      </c>
      <c r="J7" s="9">
        <f t="shared" si="0"/>
        <v>82625</v>
      </c>
      <c r="K7" s="9">
        <f t="shared" si="0"/>
        <v>1465134</v>
      </c>
      <c r="L7" s="55"/>
    </row>
    <row r="8" spans="1:13" ht="17.25" customHeight="1">
      <c r="A8" s="10" t="s">
        <v>31</v>
      </c>
      <c r="B8" s="11">
        <f>B9+B12</f>
        <v>84701</v>
      </c>
      <c r="C8" s="11">
        <f t="shared" ref="C8:J8" si="1">C9+C12</f>
        <v>114173</v>
      </c>
      <c r="D8" s="11">
        <f t="shared" si="1"/>
        <v>117205</v>
      </c>
      <c r="E8" s="11">
        <f t="shared" si="1"/>
        <v>69940</v>
      </c>
      <c r="F8" s="11">
        <f t="shared" si="1"/>
        <v>121392</v>
      </c>
      <c r="G8" s="11">
        <f t="shared" si="1"/>
        <v>178143</v>
      </c>
      <c r="H8" s="11">
        <f t="shared" si="1"/>
        <v>68581</v>
      </c>
      <c r="I8" s="11">
        <f t="shared" si="1"/>
        <v>11225</v>
      </c>
      <c r="J8" s="11">
        <f t="shared" si="1"/>
        <v>46020</v>
      </c>
      <c r="K8" s="11">
        <f>SUM(B8:J8)</f>
        <v>811380</v>
      </c>
    </row>
    <row r="9" spans="1:13" ht="17.25" customHeight="1">
      <c r="A9" s="15" t="s">
        <v>17</v>
      </c>
      <c r="B9" s="13">
        <f>+B10+B11</f>
        <v>19490</v>
      </c>
      <c r="C9" s="13">
        <f t="shared" ref="C9:J9" si="2">+C10+C11</f>
        <v>27779</v>
      </c>
      <c r="D9" s="13">
        <f t="shared" si="2"/>
        <v>27565</v>
      </c>
      <c r="E9" s="13">
        <f t="shared" si="2"/>
        <v>15822</v>
      </c>
      <c r="F9" s="13">
        <f t="shared" si="2"/>
        <v>24139</v>
      </c>
      <c r="G9" s="13">
        <f t="shared" si="2"/>
        <v>26437</v>
      </c>
      <c r="H9" s="13">
        <f t="shared" si="2"/>
        <v>16126</v>
      </c>
      <c r="I9" s="13">
        <f t="shared" si="2"/>
        <v>3238</v>
      </c>
      <c r="J9" s="13">
        <f t="shared" si="2"/>
        <v>9716</v>
      </c>
      <c r="K9" s="11">
        <f>SUM(B9:J9)</f>
        <v>170312</v>
      </c>
    </row>
    <row r="10" spans="1:13" ht="17.25" customHeight="1">
      <c r="A10" s="31" t="s">
        <v>18</v>
      </c>
      <c r="B10" s="13">
        <v>19490</v>
      </c>
      <c r="C10" s="13">
        <v>27779</v>
      </c>
      <c r="D10" s="13">
        <v>27565</v>
      </c>
      <c r="E10" s="13">
        <v>15822</v>
      </c>
      <c r="F10" s="13">
        <v>24139</v>
      </c>
      <c r="G10" s="13">
        <v>26437</v>
      </c>
      <c r="H10" s="13">
        <v>16126</v>
      </c>
      <c r="I10" s="13">
        <v>3238</v>
      </c>
      <c r="J10" s="13">
        <v>9716</v>
      </c>
      <c r="K10" s="11">
        <f>SUM(B10:J10)</f>
        <v>170312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65211</v>
      </c>
      <c r="C12" s="17">
        <f t="shared" si="3"/>
        <v>86394</v>
      </c>
      <c r="D12" s="17">
        <f t="shared" si="3"/>
        <v>89640</v>
      </c>
      <c r="E12" s="17">
        <f t="shared" si="3"/>
        <v>54118</v>
      </c>
      <c r="F12" s="17">
        <f t="shared" si="3"/>
        <v>97253</v>
      </c>
      <c r="G12" s="17">
        <f t="shared" si="3"/>
        <v>151706</v>
      </c>
      <c r="H12" s="17">
        <f t="shared" si="3"/>
        <v>52455</v>
      </c>
      <c r="I12" s="17">
        <f t="shared" si="3"/>
        <v>7987</v>
      </c>
      <c r="J12" s="17">
        <f t="shared" si="3"/>
        <v>36304</v>
      </c>
      <c r="K12" s="11">
        <f t="shared" ref="K12:K23" si="4">SUM(B12:J12)</f>
        <v>641068</v>
      </c>
    </row>
    <row r="13" spans="1:13" ht="17.25" customHeight="1">
      <c r="A13" s="14" t="s">
        <v>20</v>
      </c>
      <c r="B13" s="13">
        <v>29998</v>
      </c>
      <c r="C13" s="13">
        <v>43286</v>
      </c>
      <c r="D13" s="13">
        <v>45015</v>
      </c>
      <c r="E13" s="13">
        <v>27662</v>
      </c>
      <c r="F13" s="13">
        <v>45590</v>
      </c>
      <c r="G13" s="13">
        <v>66926</v>
      </c>
      <c r="H13" s="13">
        <v>22471</v>
      </c>
      <c r="I13" s="13">
        <v>4450</v>
      </c>
      <c r="J13" s="13">
        <v>18433</v>
      </c>
      <c r="K13" s="11">
        <f t="shared" si="4"/>
        <v>303831</v>
      </c>
      <c r="L13" s="55"/>
      <c r="M13" s="56"/>
    </row>
    <row r="14" spans="1:13" ht="17.25" customHeight="1">
      <c r="A14" s="14" t="s">
        <v>21</v>
      </c>
      <c r="B14" s="13">
        <v>32571</v>
      </c>
      <c r="C14" s="13">
        <v>39486</v>
      </c>
      <c r="D14" s="13">
        <v>41109</v>
      </c>
      <c r="E14" s="13">
        <v>24320</v>
      </c>
      <c r="F14" s="13">
        <v>47649</v>
      </c>
      <c r="G14" s="13">
        <v>79984</v>
      </c>
      <c r="H14" s="13">
        <v>27911</v>
      </c>
      <c r="I14" s="13">
        <v>3208</v>
      </c>
      <c r="J14" s="13">
        <v>16488</v>
      </c>
      <c r="K14" s="11">
        <f t="shared" si="4"/>
        <v>312726</v>
      </c>
      <c r="L14" s="55"/>
    </row>
    <row r="15" spans="1:13" ht="17.25" customHeight="1">
      <c r="A15" s="14" t="s">
        <v>22</v>
      </c>
      <c r="B15" s="13">
        <v>2642</v>
      </c>
      <c r="C15" s="13">
        <v>3622</v>
      </c>
      <c r="D15" s="13">
        <v>3516</v>
      </c>
      <c r="E15" s="13">
        <v>2136</v>
      </c>
      <c r="F15" s="13">
        <v>4014</v>
      </c>
      <c r="G15" s="13">
        <v>4796</v>
      </c>
      <c r="H15" s="13">
        <v>2073</v>
      </c>
      <c r="I15" s="13">
        <v>329</v>
      </c>
      <c r="J15" s="13">
        <v>1383</v>
      </c>
      <c r="K15" s="11">
        <f t="shared" si="4"/>
        <v>24511</v>
      </c>
    </row>
    <row r="16" spans="1:13" ht="17.25" customHeight="1">
      <c r="A16" s="16" t="s">
        <v>23</v>
      </c>
      <c r="B16" s="11">
        <f>+B17+B18+B19</f>
        <v>50818</v>
      </c>
      <c r="C16" s="11">
        <f t="shared" ref="C16:J16" si="5">+C17+C18+C19</f>
        <v>58976</v>
      </c>
      <c r="D16" s="11">
        <f t="shared" si="5"/>
        <v>67604</v>
      </c>
      <c r="E16" s="11">
        <f t="shared" si="5"/>
        <v>37385</v>
      </c>
      <c r="F16" s="11">
        <f t="shared" si="5"/>
        <v>88123</v>
      </c>
      <c r="G16" s="11">
        <f t="shared" si="5"/>
        <v>143877</v>
      </c>
      <c r="H16" s="11">
        <f t="shared" si="5"/>
        <v>37492</v>
      </c>
      <c r="I16" s="11">
        <f t="shared" si="5"/>
        <v>6912</v>
      </c>
      <c r="J16" s="11">
        <f t="shared" si="5"/>
        <v>24825</v>
      </c>
      <c r="K16" s="11">
        <f t="shared" si="4"/>
        <v>516012</v>
      </c>
    </row>
    <row r="17" spans="1:12" ht="17.25" customHeight="1">
      <c r="A17" s="12" t="s">
        <v>24</v>
      </c>
      <c r="B17" s="13">
        <v>28600</v>
      </c>
      <c r="C17" s="13">
        <v>35934</v>
      </c>
      <c r="D17" s="13">
        <v>41105</v>
      </c>
      <c r="E17" s="13">
        <v>22997</v>
      </c>
      <c r="F17" s="13">
        <v>49651</v>
      </c>
      <c r="G17" s="13">
        <v>73261</v>
      </c>
      <c r="H17" s="13">
        <v>21030</v>
      </c>
      <c r="I17" s="13">
        <v>4603</v>
      </c>
      <c r="J17" s="13">
        <v>14553</v>
      </c>
      <c r="K17" s="11">
        <f t="shared" si="4"/>
        <v>291734</v>
      </c>
      <c r="L17" s="55"/>
    </row>
    <row r="18" spans="1:12" ht="17.25" customHeight="1">
      <c r="A18" s="12" t="s">
        <v>25</v>
      </c>
      <c r="B18" s="13">
        <v>20567</v>
      </c>
      <c r="C18" s="13">
        <v>21189</v>
      </c>
      <c r="D18" s="13">
        <v>24625</v>
      </c>
      <c r="E18" s="13">
        <v>13333</v>
      </c>
      <c r="F18" s="13">
        <v>35840</v>
      </c>
      <c r="G18" s="13">
        <v>67015</v>
      </c>
      <c r="H18" s="13">
        <v>15482</v>
      </c>
      <c r="I18" s="13">
        <v>2095</v>
      </c>
      <c r="J18" s="13">
        <v>9554</v>
      </c>
      <c r="K18" s="11">
        <f t="shared" si="4"/>
        <v>209700</v>
      </c>
      <c r="L18" s="55"/>
    </row>
    <row r="19" spans="1:12" ht="17.25" customHeight="1">
      <c r="A19" s="12" t="s">
        <v>26</v>
      </c>
      <c r="B19" s="13">
        <v>1651</v>
      </c>
      <c r="C19" s="13">
        <v>1853</v>
      </c>
      <c r="D19" s="13">
        <v>1874</v>
      </c>
      <c r="E19" s="13">
        <v>1055</v>
      </c>
      <c r="F19" s="13">
        <v>2632</v>
      </c>
      <c r="G19" s="13">
        <v>3601</v>
      </c>
      <c r="H19" s="13">
        <v>980</v>
      </c>
      <c r="I19" s="13">
        <v>214</v>
      </c>
      <c r="J19" s="13">
        <v>718</v>
      </c>
      <c r="K19" s="11">
        <f t="shared" si="4"/>
        <v>14578</v>
      </c>
    </row>
    <row r="20" spans="1:12" ht="17.25" customHeight="1">
      <c r="A20" s="16" t="s">
        <v>27</v>
      </c>
      <c r="B20" s="13">
        <v>13863</v>
      </c>
      <c r="C20" s="13">
        <v>19980</v>
      </c>
      <c r="D20" s="13">
        <v>26012</v>
      </c>
      <c r="E20" s="13">
        <v>13544</v>
      </c>
      <c r="F20" s="13">
        <v>20328</v>
      </c>
      <c r="G20" s="13">
        <v>20141</v>
      </c>
      <c r="H20" s="13">
        <v>7595</v>
      </c>
      <c r="I20" s="13">
        <v>3387</v>
      </c>
      <c r="J20" s="13">
        <v>11780</v>
      </c>
      <c r="K20" s="11">
        <f t="shared" si="4"/>
        <v>136630</v>
      </c>
    </row>
    <row r="21" spans="1:12" ht="17.25" customHeight="1">
      <c r="A21" s="12" t="s">
        <v>28</v>
      </c>
      <c r="B21" s="13">
        <v>8872</v>
      </c>
      <c r="C21" s="13">
        <v>12787</v>
      </c>
      <c r="D21" s="13">
        <v>16648</v>
      </c>
      <c r="E21" s="13">
        <v>8668</v>
      </c>
      <c r="F21" s="13">
        <v>13010</v>
      </c>
      <c r="G21" s="13">
        <v>12890</v>
      </c>
      <c r="H21" s="13">
        <v>4861</v>
      </c>
      <c r="I21" s="13">
        <v>2168</v>
      </c>
      <c r="J21" s="13">
        <v>7539</v>
      </c>
      <c r="K21" s="11">
        <f t="shared" si="4"/>
        <v>87443</v>
      </c>
      <c r="L21" s="55"/>
    </row>
    <row r="22" spans="1:12" ht="17.25" customHeight="1">
      <c r="A22" s="12" t="s">
        <v>29</v>
      </c>
      <c r="B22" s="13">
        <v>4991</v>
      </c>
      <c r="C22" s="13">
        <v>7193</v>
      </c>
      <c r="D22" s="13">
        <v>9364</v>
      </c>
      <c r="E22" s="13">
        <v>4876</v>
      </c>
      <c r="F22" s="13">
        <v>7318</v>
      </c>
      <c r="G22" s="13">
        <v>7251</v>
      </c>
      <c r="H22" s="13">
        <v>2734</v>
      </c>
      <c r="I22" s="13">
        <v>1219</v>
      </c>
      <c r="J22" s="13">
        <v>4241</v>
      </c>
      <c r="K22" s="11">
        <f t="shared" si="4"/>
        <v>49187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1112</v>
      </c>
      <c r="I23" s="11">
        <v>0</v>
      </c>
      <c r="J23" s="11">
        <v>0</v>
      </c>
      <c r="K23" s="11">
        <f t="shared" si="4"/>
        <v>1112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23500.799999999999</v>
      </c>
      <c r="I31" s="20">
        <v>0</v>
      </c>
      <c r="J31" s="20">
        <v>0</v>
      </c>
      <c r="K31" s="24">
        <f>SUM(B31:J31)</f>
        <v>23500.799999999999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354250.8</v>
      </c>
      <c r="C43" s="23">
        <f t="shared" ref="C43:H43" si="8">+C44+C52</f>
        <v>520258.49000000005</v>
      </c>
      <c r="D43" s="23">
        <f t="shared" si="8"/>
        <v>640661.21</v>
      </c>
      <c r="E43" s="23">
        <f t="shared" si="8"/>
        <v>318656.74</v>
      </c>
      <c r="F43" s="23">
        <f t="shared" si="8"/>
        <v>571289.36</v>
      </c>
      <c r="G43" s="23">
        <f t="shared" si="8"/>
        <v>733663.94000000006</v>
      </c>
      <c r="H43" s="23">
        <f t="shared" si="8"/>
        <v>311575.76999999996</v>
      </c>
      <c r="I43" s="23">
        <f>+I44+I52</f>
        <v>90734.42</v>
      </c>
      <c r="J43" s="23">
        <f>+J44+J52</f>
        <v>218120.08000000002</v>
      </c>
      <c r="K43" s="23">
        <f>SUM(B43:J43)</f>
        <v>3759210.81</v>
      </c>
    </row>
    <row r="44" spans="1:11" ht="17.25" customHeight="1">
      <c r="A44" s="16" t="s">
        <v>49</v>
      </c>
      <c r="B44" s="24">
        <f>SUM(B45:B51)</f>
        <v>339231.58</v>
      </c>
      <c r="C44" s="24">
        <f t="shared" ref="C44:H44" si="9">SUM(C45:C51)</f>
        <v>500231.98000000004</v>
      </c>
      <c r="D44" s="24">
        <f t="shared" si="9"/>
        <v>620361.87</v>
      </c>
      <c r="E44" s="24">
        <f t="shared" si="9"/>
        <v>299755.12</v>
      </c>
      <c r="F44" s="24">
        <f t="shared" si="9"/>
        <v>553370.01</v>
      </c>
      <c r="G44" s="24">
        <f t="shared" si="9"/>
        <v>708649.65</v>
      </c>
      <c r="H44" s="24">
        <f t="shared" si="9"/>
        <v>296080.33999999997</v>
      </c>
      <c r="I44" s="24">
        <f>SUM(I45:I51)</f>
        <v>90734.42</v>
      </c>
      <c r="J44" s="24">
        <f>SUM(J45:J51)</f>
        <v>206521.19</v>
      </c>
      <c r="K44" s="24">
        <f t="shared" ref="K44:K52" si="10">SUM(B44:J44)</f>
        <v>3614936.16</v>
      </c>
    </row>
    <row r="45" spans="1:11" ht="17.25" customHeight="1">
      <c r="A45" s="36" t="s">
        <v>50</v>
      </c>
      <c r="B45" s="24">
        <f t="shared" ref="B45:H45" si="11">ROUND(B26*B7,2)</f>
        <v>339231.58</v>
      </c>
      <c r="C45" s="24">
        <f t="shared" si="11"/>
        <v>499122.59</v>
      </c>
      <c r="D45" s="24">
        <f t="shared" si="11"/>
        <v>620361.87</v>
      </c>
      <c r="E45" s="24">
        <f t="shared" si="11"/>
        <v>299755.12</v>
      </c>
      <c r="F45" s="24">
        <f t="shared" si="11"/>
        <v>553370.01</v>
      </c>
      <c r="G45" s="24">
        <f t="shared" si="11"/>
        <v>708649.65</v>
      </c>
      <c r="H45" s="24">
        <f t="shared" si="11"/>
        <v>272579.53999999998</v>
      </c>
      <c r="I45" s="24">
        <f>ROUND(I26*I7,2)</f>
        <v>90734.42</v>
      </c>
      <c r="J45" s="24">
        <f>ROUND(J26*J7,2)</f>
        <v>206521.19</v>
      </c>
      <c r="K45" s="24">
        <f t="shared" si="10"/>
        <v>3590325.9699999997</v>
      </c>
    </row>
    <row r="46" spans="1:11" ht="17.25" customHeight="1">
      <c r="A46" s="36" t="s">
        <v>51</v>
      </c>
      <c r="B46" s="20">
        <v>0</v>
      </c>
      <c r="C46" s="24">
        <f>ROUND(C27*C7,2)</f>
        <v>1109.3900000000001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1109.3900000000001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23500.799999999999</v>
      </c>
      <c r="I49" s="33">
        <f>+I31</f>
        <v>0</v>
      </c>
      <c r="J49" s="33">
        <f>+J31</f>
        <v>0</v>
      </c>
      <c r="K49" s="24">
        <f t="shared" si="10"/>
        <v>23500.799999999999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17919.349999999999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144274.64999999997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-58470</v>
      </c>
      <c r="C56" s="37">
        <f t="shared" si="12"/>
        <v>-83539.91</v>
      </c>
      <c r="D56" s="37">
        <f t="shared" si="12"/>
        <v>-83786.36</v>
      </c>
      <c r="E56" s="37">
        <f t="shared" si="12"/>
        <v>-51594.15</v>
      </c>
      <c r="F56" s="37">
        <f t="shared" si="12"/>
        <v>-72797.649999999994</v>
      </c>
      <c r="G56" s="37">
        <f t="shared" si="12"/>
        <v>-79334.61</v>
      </c>
      <c r="H56" s="37">
        <f t="shared" si="12"/>
        <v>-48378</v>
      </c>
      <c r="I56" s="37">
        <f t="shared" si="12"/>
        <v>-88647.08</v>
      </c>
      <c r="J56" s="37">
        <f t="shared" si="12"/>
        <v>-185052.35</v>
      </c>
      <c r="K56" s="37">
        <f>SUM(B56:J56)</f>
        <v>-751600.11</v>
      </c>
    </row>
    <row r="57" spans="1:11" ht="18.75" customHeight="1">
      <c r="A57" s="16" t="s">
        <v>84</v>
      </c>
      <c r="B57" s="37">
        <f t="shared" ref="B57:J57" si="13">B58+B59+B60+B61+B62+B63</f>
        <v>-58470</v>
      </c>
      <c r="C57" s="37">
        <f t="shared" si="13"/>
        <v>-83337</v>
      </c>
      <c r="D57" s="37">
        <f t="shared" si="13"/>
        <v>-82695</v>
      </c>
      <c r="E57" s="37">
        <f t="shared" si="13"/>
        <v>-47466</v>
      </c>
      <c r="F57" s="37">
        <f t="shared" si="13"/>
        <v>-72417</v>
      </c>
      <c r="G57" s="37">
        <f t="shared" si="13"/>
        <v>-79311</v>
      </c>
      <c r="H57" s="37">
        <f t="shared" si="13"/>
        <v>-48378</v>
      </c>
      <c r="I57" s="37">
        <f t="shared" si="13"/>
        <v>-9714</v>
      </c>
      <c r="J57" s="37">
        <f t="shared" si="13"/>
        <v>-29148</v>
      </c>
      <c r="K57" s="37">
        <f t="shared" ref="K57:K88" si="14">SUM(B57:J57)</f>
        <v>-510936</v>
      </c>
    </row>
    <row r="58" spans="1:11" ht="18.75" customHeight="1">
      <c r="A58" s="12" t="s">
        <v>85</v>
      </c>
      <c r="B58" s="37">
        <f>-ROUND(B9*$D$3,2)</f>
        <v>-58470</v>
      </c>
      <c r="C58" s="37">
        <f t="shared" ref="C58:J58" si="15">-ROUND(C9*$D$3,2)</f>
        <v>-83337</v>
      </c>
      <c r="D58" s="37">
        <f t="shared" si="15"/>
        <v>-82695</v>
      </c>
      <c r="E58" s="37">
        <f t="shared" si="15"/>
        <v>-47466</v>
      </c>
      <c r="F58" s="37">
        <f t="shared" si="15"/>
        <v>-72417</v>
      </c>
      <c r="G58" s="37">
        <f t="shared" si="15"/>
        <v>-79311</v>
      </c>
      <c r="H58" s="37">
        <f t="shared" si="15"/>
        <v>-48378</v>
      </c>
      <c r="I58" s="37">
        <f t="shared" si="15"/>
        <v>-9714</v>
      </c>
      <c r="J58" s="37">
        <f t="shared" si="15"/>
        <v>-29148</v>
      </c>
      <c r="K58" s="37">
        <f t="shared" si="14"/>
        <v>-510936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0</v>
      </c>
      <c r="C64" s="37">
        <f t="shared" si="16"/>
        <v>-202.91</v>
      </c>
      <c r="D64" s="37">
        <f t="shared" si="16"/>
        <v>-1091.3599999999999</v>
      </c>
      <c r="E64" s="37">
        <f t="shared" si="16"/>
        <v>-4128.1499999999996</v>
      </c>
      <c r="F64" s="37">
        <f t="shared" si="16"/>
        <v>-380.65</v>
      </c>
      <c r="G64" s="37">
        <f t="shared" si="16"/>
        <v>-23.61</v>
      </c>
      <c r="H64" s="20">
        <f t="shared" si="16"/>
        <v>0</v>
      </c>
      <c r="I64" s="20">
        <f t="shared" si="16"/>
        <v>-78933.08</v>
      </c>
      <c r="J64" s="20">
        <f t="shared" si="16"/>
        <v>-155904.35</v>
      </c>
      <c r="K64" s="37">
        <f t="shared" si="14"/>
        <v>-240664.11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-76000</v>
      </c>
      <c r="J77" s="37">
        <v>-152000</v>
      </c>
      <c r="K77" s="37">
        <f t="shared" si="14"/>
        <v>-228000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37">
        <v>-2644.85</v>
      </c>
      <c r="F88" s="20">
        <v>0</v>
      </c>
      <c r="G88" s="20">
        <v>0</v>
      </c>
      <c r="H88" s="20">
        <v>0</v>
      </c>
      <c r="I88" s="37">
        <v>-1143.25</v>
      </c>
      <c r="J88" s="37">
        <v>-3904.35</v>
      </c>
      <c r="K88" s="37">
        <f t="shared" si="14"/>
        <v>-7692.45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295780.8</v>
      </c>
      <c r="C92" s="25">
        <f t="shared" si="18"/>
        <v>436718.58000000007</v>
      </c>
      <c r="D92" s="25">
        <f t="shared" si="18"/>
        <v>556874.85</v>
      </c>
      <c r="E92" s="25">
        <f t="shared" si="18"/>
        <v>267062.59000000003</v>
      </c>
      <c r="F92" s="25">
        <f t="shared" si="18"/>
        <v>498491.70999999996</v>
      </c>
      <c r="G92" s="25">
        <f t="shared" si="18"/>
        <v>654329.33000000007</v>
      </c>
      <c r="H92" s="25">
        <f t="shared" si="18"/>
        <v>263197.76999999996</v>
      </c>
      <c r="I92" s="25">
        <f>+I93+I94</f>
        <v>2087.3399999999965</v>
      </c>
      <c r="J92" s="25">
        <f>+J93+J94</f>
        <v>33067.729999999996</v>
      </c>
      <c r="K92" s="50">
        <f t="shared" si="17"/>
        <v>3007610.7</v>
      </c>
      <c r="L92" s="57"/>
    </row>
    <row r="93" spans="1:12" ht="18.75" customHeight="1">
      <c r="A93" s="16" t="s">
        <v>92</v>
      </c>
      <c r="B93" s="25">
        <f t="shared" ref="B93:J93" si="19">+B44+B57+B64+B89</f>
        <v>280761.58</v>
      </c>
      <c r="C93" s="25">
        <f t="shared" si="19"/>
        <v>416692.07000000007</v>
      </c>
      <c r="D93" s="25">
        <f t="shared" si="19"/>
        <v>536575.51</v>
      </c>
      <c r="E93" s="25">
        <f t="shared" si="19"/>
        <v>248160.97</v>
      </c>
      <c r="F93" s="25">
        <f t="shared" si="19"/>
        <v>480572.36</v>
      </c>
      <c r="G93" s="25">
        <f t="shared" si="19"/>
        <v>629315.04</v>
      </c>
      <c r="H93" s="25">
        <f t="shared" si="19"/>
        <v>247702.33999999997</v>
      </c>
      <c r="I93" s="25">
        <f t="shared" si="19"/>
        <v>2087.3399999999965</v>
      </c>
      <c r="J93" s="25">
        <f t="shared" si="19"/>
        <v>21468.839999999997</v>
      </c>
      <c r="K93" s="50">
        <f t="shared" si="17"/>
        <v>2863336.05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17919.349999999999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144274.64999999997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3007610.6899999995</v>
      </c>
    </row>
    <row r="101" spans="1:11" ht="18.75" customHeight="1">
      <c r="A101" s="27" t="s">
        <v>80</v>
      </c>
      <c r="B101" s="28">
        <v>35871.620000000003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35871.620000000003</v>
      </c>
    </row>
    <row r="102" spans="1:11" ht="18.75" customHeight="1">
      <c r="A102" s="27" t="s">
        <v>81</v>
      </c>
      <c r="B102" s="28">
        <v>259909.18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259909.18</v>
      </c>
    </row>
    <row r="103" spans="1:11" ht="18.75" customHeight="1">
      <c r="A103" s="27" t="s">
        <v>82</v>
      </c>
      <c r="B103" s="42">
        <v>0</v>
      </c>
      <c r="C103" s="28">
        <f>+C92</f>
        <v>436718.58000000007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436718.58000000007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556874.85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556874.85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267062.59000000003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267062.59000000003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59593.38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59593.38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86314.01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86314.01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124325.45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124325.45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228258.87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228258.87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182011.39</v>
      </c>
      <c r="H110" s="42">
        <v>0</v>
      </c>
      <c r="I110" s="42">
        <v>0</v>
      </c>
      <c r="J110" s="42">
        <v>0</v>
      </c>
      <c r="K110" s="43">
        <f t="shared" si="21"/>
        <v>182011.39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20383.86</v>
      </c>
      <c r="H111" s="42">
        <v>0</v>
      </c>
      <c r="I111" s="42">
        <v>0</v>
      </c>
      <c r="J111" s="42">
        <v>0</v>
      </c>
      <c r="K111" s="43">
        <f t="shared" si="21"/>
        <v>20383.86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112199.01</v>
      </c>
      <c r="H112" s="42">
        <v>0</v>
      </c>
      <c r="I112" s="42">
        <v>0</v>
      </c>
      <c r="J112" s="42">
        <v>0</v>
      </c>
      <c r="K112" s="43">
        <f t="shared" si="21"/>
        <v>112199.01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92782.58</v>
      </c>
      <c r="H113" s="42">
        <v>0</v>
      </c>
      <c r="I113" s="42">
        <v>0</v>
      </c>
      <c r="J113" s="42">
        <v>0</v>
      </c>
      <c r="K113" s="43">
        <f t="shared" si="21"/>
        <v>92782.58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246952.48</v>
      </c>
      <c r="H114" s="42">
        <v>0</v>
      </c>
      <c r="I114" s="42">
        <v>0</v>
      </c>
      <c r="J114" s="42">
        <v>0</v>
      </c>
      <c r="K114" s="43">
        <f t="shared" si="21"/>
        <v>246952.48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93000.55</v>
      </c>
      <c r="I115" s="42">
        <v>0</v>
      </c>
      <c r="J115" s="42">
        <v>0</v>
      </c>
      <c r="K115" s="43">
        <f t="shared" si="21"/>
        <v>93000.55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170197.22</v>
      </c>
      <c r="I116" s="42">
        <v>0</v>
      </c>
      <c r="J116" s="42">
        <v>0</v>
      </c>
      <c r="K116" s="43">
        <f t="shared" si="21"/>
        <v>170197.22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2087.34</v>
      </c>
      <c r="J117" s="42">
        <v>0</v>
      </c>
      <c r="K117" s="43">
        <f t="shared" si="21"/>
        <v>2087.34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33067.730000000003</v>
      </c>
      <c r="K118" s="46">
        <f t="shared" si="21"/>
        <v>33067.730000000003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2014-01-10T19:31:04Z</dcterms:modified>
</cp:coreProperties>
</file>