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K71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H56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C43" s="1"/>
  <c r="K57"/>
  <c r="C93"/>
  <c r="C92" s="1"/>
  <c r="C103" s="1"/>
  <c r="K103" s="1"/>
  <c r="K100" s="1"/>
  <c r="B44"/>
  <c r="K45"/>
  <c r="J93"/>
  <c r="J92" s="1"/>
  <c r="K56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<sst xmlns="http://schemas.openxmlformats.org/spreadsheetml/2006/main" count="123" uniqueCount="123">
  <si>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</si>
  <si>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</si>
  <si>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</si>
  <si>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</si>
  <si>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</si>
  <si>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</si>
  <si>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</si>
  <si>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</si>
  <si>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</si>
  <si>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</si>
  <si>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</si>
  <si>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</si>
  <si>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</si>
  <si>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</si>
  <si>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</si>
  <si>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</si>
  <si>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</si>
  <si>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</si>
  <si>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</si>
  <si>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</si>
  <si>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</si>
  <si>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</si>
  <si>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</si>
  <si>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</si>
  <si>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</si>
  <si>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</si>
  <si>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</si>
  <si>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</si>
  <si>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</si>
  <si>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</si>
  <si>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</si>
  <si>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</si>
  <si>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</si>
  <si>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</si>
  <si>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</si>
  <si>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</si>
  <si>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</si>
  <si>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</si>
  <si>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</si>
  <si>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</si>
  <si>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</si>
  <si>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</si>
  <si>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</si>
  <si>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</si>
  <si>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</si>
  <si>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</si>
  <si>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</si>
  <si>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</si>
  <si>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</si>
  <si>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</si>
  <si>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</si>
  <si>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</si>
  <si>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</si>
  <si>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</si>
  <si>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</si>
  <si>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</si>
  <si>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</si>
  <si>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</si>
  <si>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</si>
  <si>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</si>
  <si>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</si>
  <si>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</si>
  <si>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</si>
  <si>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</si>
  <si>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</si>
  <si>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</si>
  <si>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</si>
  <si>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</si>
  <si>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</si>
  <si>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</si>
  <si>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</si>
  <si>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</si>
  <si>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</si>
  <si>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</si>
  <si>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</si>
  <si>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</si>
  <si>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</si>
  <si>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</si>
  <si>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</si>
  <si>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</si>
  <si>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</si>
  <si>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</si>
  <si>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</si>
  <si>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</si>
  <si>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</si>
  <si>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</si>
  <si>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</si>
  <si>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</si>
  <si>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</si>
  <si>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</si>
  <si>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</si>
  <si>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</si>
  <si>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</si>
  <si>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</si>
  <si>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</si>
  <si>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</si>
  <si>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</si>
  <si>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</si>
  <si>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</si>
  <si>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</si>
  <si>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</si>
  <si>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</si>
  <si>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</si>
  <si>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</si>
  <si>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</si>
  <si>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</si>
  <si>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</si>
  <si>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</si>
  <si>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</si>
  <si>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</si>
  <si>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</si>
  <si>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</si>
  <si>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</si>
  <si>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</si>
  <si>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</si>
  <si>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</si>
  <si>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</si>
  <si>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</si>
  <si>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</si>
  <si>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</si>
  <si>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</si>
  <si>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</si>
  <si>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03/01/14 - VENCIMENTO 10/01/14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</si>
</sst>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404358</v>
      </c>
      <c r="C7" s="9">
        <f t="shared" si="0"/>
        <v>506878</v>
      </c>
      <c r="D7" s="9">
        <f t="shared" si="0"/>
        <v>538311</v>
      </c>
      <c r="E7" s="9">
        <f t="shared" si="0"/>
        <v>348575</v>
      </c>
      <c r="F7" s="9">
        <f t="shared" si="0"/>
        <v>541163</v>
      </c>
      <c r="G7" s="9">
        <f t="shared" si="0"/>
        <v>844143</v>
      </c>
      <c r="H7" s="9">
        <f t="shared" si="0"/>
        <v>352603</v>
      </c>
      <c r="I7" s="9">
        <f t="shared" si="0"/>
        <v>73377</v>
      </c>
      <c r="J7" s="9">
        <f t="shared" si="0"/>
        <v>192469</v>
      </c>
      <c r="K7" s="9">
        <f t="shared" si="0"/>
        <v>3801877</v>
      </c>
      <c r="L7" s="55"/>
    </row>
    <row r="8" spans="1:13" ht="17.25" customHeight="1">
      <c r="A8" s="10" t="s">
        <v>31</v>
      </c>
      <c r="B8" s="11">
        <f>B9+B12</f>
        <v>234549</v>
      </c>
      <c r="C8" s="11">
        <f t="shared" ref="C8:J8" si="1">C9+C12</f>
        <v>299290</v>
      </c>
      <c r="D8" s="11">
        <f t="shared" si="1"/>
        <v>298982</v>
      </c>
      <c r="E8" s="11">
        <f t="shared" si="1"/>
        <v>201876</v>
      </c>
      <c r="F8" s="11">
        <f t="shared" si="1"/>
        <v>293639</v>
      </c>
      <c r="G8" s="11">
        <f t="shared" si="1"/>
        <v>443726</v>
      </c>
      <c r="H8" s="11">
        <f t="shared" si="1"/>
        <v>211099</v>
      </c>
      <c r="I8" s="11">
        <f t="shared" si="1"/>
        <v>37895</v>
      </c>
      <c r="J8" s="11">
        <f t="shared" si="1"/>
        <v>105910</v>
      </c>
      <c r="K8" s="11">
        <f>SUM(B8:J8)</f>
        <v>2126966</v>
      </c>
    </row>
    <row r="9" spans="1:13" ht="17.25" customHeight="1">
      <c r="A9" s="15" t="s">
        <v>17</v>
      </c>
      <c r="B9" s="13">
        <f>+B10+B11</f>
        <v>39581</v>
      </c>
      <c r="C9" s="13">
        <f t="shared" ref="C9:J9" si="2">+C10+C11</f>
        <v>51995</v>
      </c>
      <c r="D9" s="13">
        <f t="shared" si="2"/>
        <v>50711</v>
      </c>
      <c r="E9" s="13">
        <f t="shared" si="2"/>
        <v>32400</v>
      </c>
      <c r="F9" s="13">
        <f t="shared" si="2"/>
        <v>42861</v>
      </c>
      <c r="G9" s="13">
        <f t="shared" si="2"/>
        <v>47524</v>
      </c>
      <c r="H9" s="13">
        <f t="shared" si="2"/>
        <v>38636</v>
      </c>
      <c r="I9" s="13">
        <f t="shared" si="2"/>
        <v>7696</v>
      </c>
      <c r="J9" s="13">
        <f t="shared" si="2"/>
        <v>15750</v>
      </c>
      <c r="K9" s="11">
        <f>SUM(B9:J9)</f>
        <v>327154</v>
      </c>
    </row>
    <row r="10" spans="1:13" ht="17.25" customHeight="1">
      <c r="A10" s="31" t="s">
        <v>18</v>
      </c>
      <c r="B10" s="13">
        <v>39581</v>
      </c>
      <c r="C10" s="13">
        <v>51995</v>
      </c>
      <c r="D10" s="13">
        <v>50711</v>
      </c>
      <c r="E10" s="13">
        <v>32400</v>
      </c>
      <c r="F10" s="13">
        <v>42861</v>
      </c>
      <c r="G10" s="13">
        <v>47524</v>
      </c>
      <c r="H10" s="13">
        <v>38636</v>
      </c>
      <c r="I10" s="13">
        <v>7696</v>
      </c>
      <c r="J10" s="13">
        <v>15750</v>
      </c>
      <c r="K10" s="11">
        <f>SUM(B10:J10)</f>
        <v>327154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194968</v>
      </c>
      <c r="C12" s="17">
        <f t="shared" si="3"/>
        <v>247295</v>
      </c>
      <c r="D12" s="17">
        <f t="shared" si="3"/>
        <v>248271</v>
      </c>
      <c r="E12" s="17">
        <f t="shared" si="3"/>
        <v>169476</v>
      </c>
      <c r="F12" s="17">
        <f t="shared" si="3"/>
        <v>250778</v>
      </c>
      <c r="G12" s="17">
        <f t="shared" si="3"/>
        <v>396202</v>
      </c>
      <c r="H12" s="17">
        <f t="shared" si="3"/>
        <v>172463</v>
      </c>
      <c r="I12" s="17">
        <f t="shared" si="3"/>
        <v>30199</v>
      </c>
      <c r="J12" s="17">
        <f t="shared" si="3"/>
        <v>90160</v>
      </c>
      <c r="K12" s="11">
        <f t="shared" ref="K12:K23" si="4">SUM(B12:J12)</f>
        <v>1799812</v>
      </c>
    </row>
    <row r="13" spans="1:13" ht="17.25" customHeight="1">
      <c r="A13" s="14" t="s">
        <v>20</v>
      </c>
      <c r="B13" s="13">
        <v>87909</v>
      </c>
      <c r="C13" s="13">
        <v>122687</v>
      </c>
      <c r="D13" s="13">
        <v>126705</v>
      </c>
      <c r="E13" s="13">
        <v>84139</v>
      </c>
      <c r="F13" s="13">
        <v>123853</v>
      </c>
      <c r="G13" s="13">
        <v>185755</v>
      </c>
      <c r="H13" s="13">
        <v>79404</v>
      </c>
      <c r="I13" s="13">
        <v>16653</v>
      </c>
      <c r="J13" s="13">
        <v>45963</v>
      </c>
      <c r="K13" s="11">
        <f t="shared" si="4"/>
        <v>873068</v>
      </c>
      <c r="L13" s="55"/>
      <c r="M13" s="56"/>
    </row>
    <row r="14" spans="1:13" ht="17.25" customHeight="1">
      <c r="A14" s="14" t="s">
        <v>21</v>
      </c>
      <c r="B14" s="13">
        <v>98908</v>
      </c>
      <c r="C14" s="13">
        <v>113878</v>
      </c>
      <c r="D14" s="13">
        <v>111659</v>
      </c>
      <c r="E14" s="13">
        <v>78756</v>
      </c>
      <c r="F14" s="13">
        <v>117172</v>
      </c>
      <c r="G14" s="13">
        <v>197541</v>
      </c>
      <c r="H14" s="13">
        <v>86378</v>
      </c>
      <c r="I14" s="13">
        <v>12227</v>
      </c>
      <c r="J14" s="13">
        <v>40589</v>
      </c>
      <c r="K14" s="11">
        <f t="shared" si="4"/>
        <v>857108</v>
      </c>
      <c r="L14" s="55"/>
    </row>
    <row r="15" spans="1:13" ht="17.25" customHeight="1">
      <c r="A15" s="14" t="s">
        <v>22</v>
      </c>
      <c r="B15" s="13">
        <v>8151</v>
      </c>
      <c r="C15" s="13">
        <v>10730</v>
      </c>
      <c r="D15" s="13">
        <v>9907</v>
      </c>
      <c r="E15" s="13">
        <v>6581</v>
      </c>
      <c r="F15" s="13">
        <v>9753</v>
      </c>
      <c r="G15" s="13">
        <v>12906</v>
      </c>
      <c r="H15" s="13">
        <v>6681</v>
      </c>
      <c r="I15" s="13">
        <v>1319</v>
      </c>
      <c r="J15" s="13">
        <v>3608</v>
      </c>
      <c r="K15" s="11">
        <f t="shared" si="4"/>
        <v>69636</v>
      </c>
    </row>
    <row r="16" spans="1:13" ht="17.25" customHeight="1">
      <c r="A16" s="16" t="s">
        <v>23</v>
      </c>
      <c r="B16" s="11">
        <f>+B17+B18+B19</f>
        <v>137889</v>
      </c>
      <c r="C16" s="11">
        <f t="shared" ref="C16:J16" si="5">+C17+C18+C19</f>
        <v>159311</v>
      </c>
      <c r="D16" s="11">
        <f t="shared" si="5"/>
        <v>177754</v>
      </c>
      <c r="E16" s="11">
        <f t="shared" si="5"/>
        <v>112395</v>
      </c>
      <c r="F16" s="11">
        <f t="shared" si="5"/>
        <v>202488</v>
      </c>
      <c r="G16" s="11">
        <f t="shared" si="5"/>
        <v>351913</v>
      </c>
      <c r="H16" s="11">
        <f t="shared" si="5"/>
        <v>115216</v>
      </c>
      <c r="I16" s="11">
        <f t="shared" si="5"/>
        <v>25257</v>
      </c>
      <c r="J16" s="11">
        <f t="shared" si="5"/>
        <v>60684</v>
      </c>
      <c r="K16" s="11">
        <f t="shared" si="4"/>
        <v>1342907</v>
      </c>
    </row>
    <row r="17" spans="1:12" ht="17.25" customHeight="1">
      <c r="A17" s="12" t="s">
        <v>24</v>
      </c>
      <c r="B17" s="13">
        <v>70504</v>
      </c>
      <c r="C17" s="13">
        <v>90155</v>
      </c>
      <c r="D17" s="13">
        <v>102772</v>
      </c>
      <c r="E17" s="13">
        <v>63136</v>
      </c>
      <c r="F17" s="13">
        <v>112541</v>
      </c>
      <c r="G17" s="13">
        <v>181211</v>
      </c>
      <c r="H17" s="13">
        <v>62098</v>
      </c>
      <c r="I17" s="13">
        <v>15507</v>
      </c>
      <c r="J17" s="13">
        <v>34425</v>
      </c>
      <c r="K17" s="11">
        <f t="shared" si="4"/>
        <v>732349</v>
      </c>
      <c r="L17" s="55"/>
    </row>
    <row r="18" spans="1:12" ht="17.25" customHeight="1">
      <c r="A18" s="12" t="s">
        <v>25</v>
      </c>
      <c r="B18" s="13">
        <v>62044</v>
      </c>
      <c r="C18" s="13">
        <v>62869</v>
      </c>
      <c r="D18" s="13">
        <v>68471</v>
      </c>
      <c r="E18" s="13">
        <v>45655</v>
      </c>
      <c r="F18" s="13">
        <v>82781</v>
      </c>
      <c r="G18" s="13">
        <v>159955</v>
      </c>
      <c r="H18" s="13">
        <v>49059</v>
      </c>
      <c r="I18" s="13">
        <v>8813</v>
      </c>
      <c r="J18" s="13">
        <v>23971</v>
      </c>
      <c r="K18" s="11">
        <f t="shared" si="4"/>
        <v>563618</v>
      </c>
      <c r="L18" s="55"/>
    </row>
    <row r="19" spans="1:12" ht="17.25" customHeight="1">
      <c r="A19" s="12" t="s">
        <v>26</v>
      </c>
      <c r="B19" s="13">
        <v>5341</v>
      </c>
      <c r="C19" s="13">
        <v>6287</v>
      </c>
      <c r="D19" s="13">
        <v>6511</v>
      </c>
      <c r="E19" s="13">
        <v>3604</v>
      </c>
      <c r="F19" s="13">
        <v>7166</v>
      </c>
      <c r="G19" s="13">
        <v>10747</v>
      </c>
      <c r="H19" s="13">
        <v>4059</v>
      </c>
      <c r="I19" s="13">
        <v>937</v>
      </c>
      <c r="J19" s="13">
        <v>2288</v>
      </c>
      <c r="K19" s="11">
        <f t="shared" si="4"/>
        <v>46940</v>
      </c>
    </row>
    <row r="20" spans="1:12" ht="17.25" customHeight="1">
      <c r="A20" s="16" t="s">
        <v>27</v>
      </c>
      <c r="B20" s="13">
        <v>31920</v>
      </c>
      <c r="C20" s="13">
        <v>48277</v>
      </c>
      <c r="D20" s="13">
        <v>61575</v>
      </c>
      <c r="E20" s="13">
        <v>34304</v>
      </c>
      <c r="F20" s="13">
        <v>45036</v>
      </c>
      <c r="G20" s="13">
        <v>48504</v>
      </c>
      <c r="H20" s="13">
        <v>23303</v>
      </c>
      <c r="I20" s="13">
        <v>10225</v>
      </c>
      <c r="J20" s="13">
        <v>25875</v>
      </c>
      <c r="K20" s="11">
        <f t="shared" si="4"/>
        <v>329019</v>
      </c>
    </row>
    <row r="21" spans="1:12" ht="17.25" customHeight="1">
      <c r="A21" s="12" t="s">
        <v>28</v>
      </c>
      <c r="B21" s="13">
        <v>20429</v>
      </c>
      <c r="C21" s="13">
        <v>30897</v>
      </c>
      <c r="D21" s="13">
        <v>39408</v>
      </c>
      <c r="E21" s="13">
        <v>21955</v>
      </c>
      <c r="F21" s="13">
        <v>28823</v>
      </c>
      <c r="G21" s="13">
        <v>31043</v>
      </c>
      <c r="H21" s="13">
        <v>14914</v>
      </c>
      <c r="I21" s="13">
        <v>6544</v>
      </c>
      <c r="J21" s="13">
        <v>16560</v>
      </c>
      <c r="K21" s="11">
        <f t="shared" si="4"/>
        <v>210573</v>
      </c>
      <c r="L21" s="55"/>
    </row>
    <row r="22" spans="1:12" ht="17.25" customHeight="1">
      <c r="A22" s="12" t="s">
        <v>29</v>
      </c>
      <c r="B22" s="13">
        <v>11491</v>
      </c>
      <c r="C22" s="13">
        <v>17380</v>
      </c>
      <c r="D22" s="13">
        <v>22167</v>
      </c>
      <c r="E22" s="13">
        <v>12349</v>
      </c>
      <c r="F22" s="13">
        <v>16213</v>
      </c>
      <c r="G22" s="13">
        <v>17461</v>
      </c>
      <c r="H22" s="13">
        <v>8389</v>
      </c>
      <c r="I22" s="13">
        <v>3681</v>
      </c>
      <c r="J22" s="13">
        <v>9315</v>
      </c>
      <c r="K22" s="11">
        <f t="shared" si="4"/>
        <v>118446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2985</v>
      </c>
      <c r="I23" s="11">
        <v>0</v>
      </c>
      <c r="J23" s="11">
        <v>0</v>
      </c>
      <c r="K23" s="11">
        <f t="shared" si="4"/>
        <v>2985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19052.8</v>
      </c>
      <c r="I31" s="20">
        <v>0</v>
      </c>
      <c r="J31" s="20">
        <v>0</v>
      </c>
      <c r="K31" s="24">
        <f>SUM(B31:J31)</f>
        <v>19052.8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933275.79999999993</v>
      </c>
      <c r="C43" s="23">
        <f t="shared" ref="C43:H43" si="8">+C44+C52</f>
        <v>1332913.67</v>
      </c>
      <c r="D43" s="23">
        <f t="shared" si="8"/>
        <v>1604333.29</v>
      </c>
      <c r="E43" s="23">
        <f t="shared" si="8"/>
        <v>883367.62</v>
      </c>
      <c r="F43" s="23">
        <f t="shared" si="8"/>
        <v>1320823.3900000001</v>
      </c>
      <c r="G43" s="23">
        <f t="shared" si="8"/>
        <v>1773318.86</v>
      </c>
      <c r="H43" s="23">
        <f t="shared" si="8"/>
        <v>871909.83000000007</v>
      </c>
      <c r="I43" s="23">
        <f>+I44+I52</f>
        <v>309320.74</v>
      </c>
      <c r="J43" s="23">
        <f>+J44+J52</f>
        <v>492675.16000000003</v>
      </c>
      <c r="K43" s="23">
        <f>SUM(B43:J43)</f>
        <v>9521938.3600000013</v>
      </c>
    </row>
    <row r="44" spans="1:11" ht="17.25" customHeight="1">
      <c r="A44" s="16" t="s">
        <v>49</v>
      </c>
      <c r="B44" s="24">
        <f>SUM(B45:B51)</f>
        <v>918256.58</v>
      </c>
      <c r="C44" s="24">
        <f t="shared" ref="C44:H44" si="9">SUM(C45:C51)</f>
        <v>1312887.1599999999</v>
      </c>
      <c r="D44" s="24">
        <f t="shared" si="9"/>
        <v>1584033.95</v>
      </c>
      <c r="E44" s="24">
        <f t="shared" si="9"/>
        <v>864466</v>
      </c>
      <c r="F44" s="24">
        <f t="shared" si="9"/>
        <v>1302904.04</v>
      </c>
      <c r="G44" s="24">
        <f t="shared" si="9"/>
        <v>1748304.57</v>
      </c>
      <c r="H44" s="24">
        <f t="shared" si="9"/>
        <v>856414.4</v>
      </c>
      <c r="I44" s="24">
        <f>SUM(I45:I51)</f>
        <v>309320.74</v>
      </c>
      <c r="J44" s="24">
        <f>SUM(J45:J51)</f>
        <v>481076.27</v>
      </c>
      <c r="K44" s="24">
        <f t="shared" ref="K44:K52" si="10">SUM(B44:J44)</f>
        <v>9377663.709999999</v>
      </c>
    </row>
    <row r="45" spans="1:11" ht="17.25" customHeight="1">
      <c r="A45" s="36" t="s">
        <v>50</v>
      </c>
      <c r="B45" s="24">
        <f t="shared" ref="B45:H45" si="11">ROUND(B26*B7,2)</f>
        <v>918256.58</v>
      </c>
      <c r="C45" s="24">
        <f t="shared" si="11"/>
        <v>1309975.5</v>
      </c>
      <c r="D45" s="24">
        <f t="shared" si="11"/>
        <v>1584033.95</v>
      </c>
      <c r="E45" s="24">
        <f t="shared" si="11"/>
        <v>864466</v>
      </c>
      <c r="F45" s="24">
        <f t="shared" si="11"/>
        <v>1302904.04</v>
      </c>
      <c r="G45" s="24">
        <f t="shared" si="11"/>
        <v>1748304.57</v>
      </c>
      <c r="H45" s="24">
        <f t="shared" si="11"/>
        <v>837361.6</v>
      </c>
      <c r="I45" s="24">
        <f>ROUND(I26*I7,2)</f>
        <v>309320.74</v>
      </c>
      <c r="J45" s="24">
        <f>ROUND(J26*J7,2)</f>
        <v>481076.27</v>
      </c>
      <c r="K45" s="24">
        <f t="shared" si="10"/>
        <v>9355699.25</v>
      </c>
    </row>
    <row r="46" spans="1:11" ht="17.25" customHeight="1">
      <c r="A46" s="36" t="s">
        <v>51</v>
      </c>
      <c r="B46" s="20">
        <v>0</v>
      </c>
      <c r="C46" s="24">
        <f>ROUND(C27*C7,2)</f>
        <v>2911.66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2911.66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19052.8</v>
      </c>
      <c r="I49" s="33">
        <f>+I31</f>
        <v>0</v>
      </c>
      <c r="J49" s="33">
        <f>+J31</f>
        <v>0</v>
      </c>
      <c r="K49" s="24">
        <f t="shared" si="10"/>
        <v>19052.8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-323536.53000000003</v>
      </c>
      <c r="C56" s="37">
        <f t="shared" si="12"/>
        <v>-205485.88</v>
      </c>
      <c r="D56" s="37">
        <f t="shared" si="12"/>
        <v>-392514.69999999995</v>
      </c>
      <c r="E56" s="37">
        <f t="shared" si="12"/>
        <v>-419917.95999999996</v>
      </c>
      <c r="F56" s="37">
        <f t="shared" si="12"/>
        <v>-324732.06999999995</v>
      </c>
      <c r="G56" s="37">
        <f t="shared" si="12"/>
        <v>-542326.56999999995</v>
      </c>
      <c r="H56" s="37">
        <f t="shared" si="12"/>
        <v>-171380.48000000001</v>
      </c>
      <c r="I56" s="37">
        <f t="shared" si="12"/>
        <v>-15468.19</v>
      </c>
      <c r="J56" s="37">
        <f t="shared" si="12"/>
        <v>29256.259999999995</v>
      </c>
      <c r="K56" s="37">
        <f>SUM(B56:J56)</f>
        <v>-2366106.1199999996</v>
      </c>
    </row>
    <row r="57" spans="1:11" ht="18.75" customHeight="1">
      <c r="A57" s="16" t="s">
        <v>84</v>
      </c>
      <c r="B57" s="37">
        <f t="shared" ref="B57:J57" si="13">B58+B59+B60+B61+B62+B63</f>
        <v>-223275.44</v>
      </c>
      <c r="C57" s="37">
        <f t="shared" si="13"/>
        <v>-161553.74</v>
      </c>
      <c r="D57" s="37">
        <f t="shared" si="13"/>
        <v>-183875.25</v>
      </c>
      <c r="E57" s="37">
        <f t="shared" si="13"/>
        <v>-229456.55</v>
      </c>
      <c r="F57" s="37">
        <f t="shared" si="13"/>
        <v>-246016.28999999998</v>
      </c>
      <c r="G57" s="37">
        <f t="shared" si="13"/>
        <v>-230064.86</v>
      </c>
      <c r="H57" s="37">
        <f t="shared" si="13"/>
        <v>-115908</v>
      </c>
      <c r="I57" s="37">
        <f t="shared" si="13"/>
        <v>-23088</v>
      </c>
      <c r="J57" s="37">
        <f t="shared" si="13"/>
        <v>-47250</v>
      </c>
      <c r="K57" s="37">
        <f t="shared" ref="K57:K88" si="14">SUM(B57:J57)</f>
        <v>-1460488.13</v>
      </c>
    </row>
    <row r="58" spans="1:11" ht="18.75" customHeight="1">
      <c r="A58" s="12" t="s">
        <v>85</v>
      </c>
      <c r="B58" s="37">
        <f>-ROUND(B9*$D$3,2)</f>
        <v>-118743</v>
      </c>
      <c r="C58" s="37">
        <f t="shared" ref="C58:J58" si="15">-ROUND(C9*$D$3,2)</f>
        <v>-155985</v>
      </c>
      <c r="D58" s="37">
        <f t="shared" si="15"/>
        <v>-152133</v>
      </c>
      <c r="E58" s="37">
        <f t="shared" si="15"/>
        <v>-97200</v>
      </c>
      <c r="F58" s="37">
        <f t="shared" si="15"/>
        <v>-128583</v>
      </c>
      <c r="G58" s="37">
        <f t="shared" si="15"/>
        <v>-142572</v>
      </c>
      <c r="H58" s="37">
        <f t="shared" si="15"/>
        <v>-115908</v>
      </c>
      <c r="I58" s="37">
        <f t="shared" si="15"/>
        <v>-23088</v>
      </c>
      <c r="J58" s="37">
        <f t="shared" si="15"/>
        <v>-47250</v>
      </c>
      <c r="K58" s="37">
        <f t="shared" si="14"/>
        <v>-981462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-104532.44</v>
      </c>
      <c r="C62" s="49">
        <v>-5568.74</v>
      </c>
      <c r="D62" s="49">
        <v>-31742.25</v>
      </c>
      <c r="E62" s="49">
        <v>-132256.54999999999</v>
      </c>
      <c r="F62" s="49">
        <v>-117433.29</v>
      </c>
      <c r="G62" s="49">
        <v>-87492.86</v>
      </c>
      <c r="H62" s="20">
        <v>0</v>
      </c>
      <c r="I62" s="20">
        <v>0</v>
      </c>
      <c r="J62" s="20">
        <v>0</v>
      </c>
      <c r="K62" s="37">
        <f t="shared" si="14"/>
        <v>-479026.12999999995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20">
        <f t="shared" ref="B64:J64" si="16">SUM(B65:B88)</f>
        <v>-100261.09</v>
      </c>
      <c r="C64" s="20">
        <f t="shared" si="16"/>
        <v>-43932.14</v>
      </c>
      <c r="D64" s="20">
        <f t="shared" si="16"/>
        <v>-208639.44999999998</v>
      </c>
      <c r="E64" s="20">
        <f t="shared" si="16"/>
        <v>-190461.41</v>
      </c>
      <c r="F64" s="20">
        <f t="shared" si="16"/>
        <v>-78715.78</v>
      </c>
      <c r="G64" s="20">
        <f t="shared" si="16"/>
        <v>-312261.70999999996</v>
      </c>
      <c r="H64" s="20">
        <f t="shared" si="16"/>
        <v>-55472.480000000003</v>
      </c>
      <c r="I64" s="20">
        <f t="shared" si="16"/>
        <v>7619.8099999999995</v>
      </c>
      <c r="J64" s="20">
        <f t="shared" si="16"/>
        <v>76506.259999999995</v>
      </c>
      <c r="K64" s="37">
        <f t="shared" si="14"/>
        <v>-905617.98999999987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37">
        <v>-86732.81</v>
      </c>
      <c r="C71" s="37">
        <v>-24090.52</v>
      </c>
      <c r="D71" s="37">
        <v>-188982.83</v>
      </c>
      <c r="E71" s="37">
        <v>-168627.08</v>
      </c>
      <c r="F71" s="37">
        <v>-60444.22</v>
      </c>
      <c r="G71" s="37">
        <v>-284975.11</v>
      </c>
      <c r="H71" s="37">
        <v>-42123.11</v>
      </c>
      <c r="I71" s="20">
        <v>0</v>
      </c>
      <c r="J71" s="20">
        <v>0</v>
      </c>
      <c r="K71" s="50">
        <f t="shared" si="14"/>
        <v>-855975.67999999993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48000</v>
      </c>
      <c r="J77" s="50">
        <v>95000</v>
      </c>
      <c r="K77" s="50">
        <f t="shared" si="14"/>
        <v>143000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-7331.95</v>
      </c>
      <c r="F88" s="20">
        <v>0</v>
      </c>
      <c r="G88" s="20">
        <v>0</v>
      </c>
      <c r="H88" s="20">
        <v>0</v>
      </c>
      <c r="I88" s="50">
        <v>-3897.44</v>
      </c>
      <c r="J88" s="50">
        <v>-8818.89</v>
      </c>
      <c r="K88" s="50">
        <f t="shared" si="14"/>
        <v>-20048.28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609739.2699999999</v>
      </c>
      <c r="C92" s="25">
        <f t="shared" si="18"/>
        <v>1127427.79</v>
      </c>
      <c r="D92" s="25">
        <f t="shared" si="18"/>
        <v>1211818.5900000001</v>
      </c>
      <c r="E92" s="25">
        <f t="shared" si="18"/>
        <v>463449.65999999992</v>
      </c>
      <c r="F92" s="25">
        <f t="shared" si="18"/>
        <v>996091.32</v>
      </c>
      <c r="G92" s="25">
        <f t="shared" si="18"/>
        <v>1230992.29</v>
      </c>
      <c r="H92" s="25">
        <f t="shared" si="18"/>
        <v>700529.35000000009</v>
      </c>
      <c r="I92" s="25">
        <f>+I93+I94</f>
        <v>293852.55</v>
      </c>
      <c r="J92" s="25">
        <f>+J93+J94</f>
        <v>521931.42000000004</v>
      </c>
      <c r="K92" s="50">
        <f t="shared" si="17"/>
        <v>7155832.2400000012</v>
      </c>
      <c r="L92" s="57"/>
    </row>
    <row r="93" spans="1:12" ht="18.75" customHeight="1">
      <c r="A93" s="16" t="s">
        <v>92</v>
      </c>
      <c r="B93" s="25">
        <f t="shared" ref="B93:J93" si="19">+B44+B57+B64+B89</f>
        <v>594720.04999999993</v>
      </c>
      <c r="C93" s="25">
        <f t="shared" si="19"/>
        <v>1107401.28</v>
      </c>
      <c r="D93" s="25">
        <f t="shared" si="19"/>
        <v>1191519.25</v>
      </c>
      <c r="E93" s="25">
        <f t="shared" si="19"/>
        <v>444548.03999999992</v>
      </c>
      <c r="F93" s="25">
        <f t="shared" si="19"/>
        <v>978171.97</v>
      </c>
      <c r="G93" s="25">
        <f t="shared" si="19"/>
        <v>1205978</v>
      </c>
      <c r="H93" s="25">
        <f t="shared" si="19"/>
        <v>685033.92</v>
      </c>
      <c r="I93" s="25">
        <f t="shared" si="19"/>
        <v>293852.55</v>
      </c>
      <c r="J93" s="25">
        <f t="shared" si="19"/>
        <v>510332.53</v>
      </c>
      <c r="K93" s="50">
        <f t="shared" si="17"/>
        <v>7011557.5899999999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7155832.2199999997</v>
      </c>
    </row>
    <row r="101" spans="1:11" ht="18.75" customHeight="1">
      <c r="A101" s="27" t="s">
        <v>80</v>
      </c>
      <c r="B101" s="28">
        <v>73891.990000000005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73891.990000000005</v>
      </c>
    </row>
    <row r="102" spans="1:11" ht="18.75" customHeight="1">
      <c r="A102" s="27" t="s">
        <v>81</v>
      </c>
      <c r="B102" s="28">
        <v>535847.28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535847.28</v>
      </c>
    </row>
    <row r="103" spans="1:11" ht="18.75" customHeight="1">
      <c r="A103" s="27" t="s">
        <v>82</v>
      </c>
      <c r="B103" s="42">
        <v>0</v>
      </c>
      <c r="C103" s="28">
        <f>+C92</f>
        <v>1127427.79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1127427.79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1211818.5900000001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1211818.5900000001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463449.65999999992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463449.65999999992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119006.77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119006.77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172448.5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172448.5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248177.99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248177.99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456458.05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456458.05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298170.44</v>
      </c>
      <c r="H110" s="42">
        <v>0</v>
      </c>
      <c r="I110" s="42">
        <v>0</v>
      </c>
      <c r="J110" s="42">
        <v>0</v>
      </c>
      <c r="K110" s="43">
        <f t="shared" si="21"/>
        <v>298170.44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31917.13</v>
      </c>
      <c r="H111" s="42">
        <v>0</v>
      </c>
      <c r="I111" s="42">
        <v>0</v>
      </c>
      <c r="J111" s="42">
        <v>0</v>
      </c>
      <c r="K111" s="43">
        <f t="shared" si="21"/>
        <v>31917.13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236825.02</v>
      </c>
      <c r="H112" s="42">
        <v>0</v>
      </c>
      <c r="I112" s="42">
        <v>0</v>
      </c>
      <c r="J112" s="42">
        <v>0</v>
      </c>
      <c r="K112" s="43">
        <f t="shared" si="21"/>
        <v>236825.02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186623.66</v>
      </c>
      <c r="H113" s="42">
        <v>0</v>
      </c>
      <c r="I113" s="42">
        <v>0</v>
      </c>
      <c r="J113" s="42">
        <v>0</v>
      </c>
      <c r="K113" s="43">
        <f t="shared" si="21"/>
        <v>186623.66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477456.03</v>
      </c>
      <c r="H114" s="42">
        <v>0</v>
      </c>
      <c r="I114" s="42">
        <v>0</v>
      </c>
      <c r="J114" s="42">
        <v>0</v>
      </c>
      <c r="K114" s="43">
        <f t="shared" si="21"/>
        <v>477456.03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246766.34</v>
      </c>
      <c r="I115" s="42">
        <v>0</v>
      </c>
      <c r="J115" s="42">
        <v>0</v>
      </c>
      <c r="K115" s="43">
        <f t="shared" si="21"/>
        <v>246766.34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453763.01</v>
      </c>
      <c r="I116" s="42">
        <v>0</v>
      </c>
      <c r="J116" s="42">
        <v>0</v>
      </c>
      <c r="K116" s="43">
        <f t="shared" si="21"/>
        <v>453763.01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293852.55</v>
      </c>
      <c r="J117" s="42">
        <v>0</v>
      </c>
      <c r="K117" s="43">
        <f t="shared" si="21"/>
        <v>293852.55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521931.42</v>
      </c>
      <c r="K118" s="46">
        <f t="shared" si="21"/>
        <v>521931.42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2014-01-10T19:27:37Z</dcterms:modified>
</cp:coreProperties>
</file>