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K88" i="8"/>
  <c r="K77"/>
  <c r="B9"/>
  <c r="B8" s="1"/>
  <c r="C9"/>
  <c r="C8" s="1"/>
  <c r="C7" s="1"/>
  <c r="D9"/>
  <c r="D8" s="1"/>
  <c r="D7" s="1"/>
  <c r="D45" s="1"/>
  <c r="D44" s="1"/>
  <c r="E9"/>
  <c r="E8" s="1"/>
  <c r="E7" s="1"/>
  <c r="E45" s="1"/>
  <c r="E44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9"/>
  <c r="J8" s="1"/>
  <c r="J7" s="1"/>
  <c r="J45" s="1"/>
  <c r="J44" s="1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C56" s="1"/>
  <c r="D58"/>
  <c r="D57" s="1"/>
  <c r="D56" s="1"/>
  <c r="E58"/>
  <c r="E57" s="1"/>
  <c r="F58"/>
  <c r="F57" s="1"/>
  <c r="G58"/>
  <c r="G57" s="1"/>
  <c r="G56" s="1"/>
  <c r="H58"/>
  <c r="H57" s="1"/>
  <c r="I58"/>
  <c r="I57" s="1"/>
  <c r="J58"/>
  <c r="K58" s="1"/>
  <c r="K59"/>
  <c r="K62"/>
  <c r="K63"/>
  <c r="B64"/>
  <c r="C64"/>
  <c r="D64"/>
  <c r="E64"/>
  <c r="F64"/>
  <c r="G64"/>
  <c r="H64"/>
  <c r="I64"/>
  <c r="J64"/>
  <c r="K65"/>
  <c r="K66"/>
  <c r="K67"/>
  <c r="K68"/>
  <c r="K69"/>
  <c r="K70"/>
  <c r="K72"/>
  <c r="K73"/>
  <c r="K74"/>
  <c r="K75"/>
  <c r="K76"/>
  <c r="K78"/>
  <c r="K79"/>
  <c r="K80"/>
  <c r="K81"/>
  <c r="K82"/>
  <c r="K83"/>
  <c r="K84"/>
  <c r="K85"/>
  <c r="K86"/>
  <c r="K90"/>
  <c r="K91"/>
  <c r="B94"/>
  <c r="C94"/>
  <c r="D94"/>
  <c r="E94"/>
  <c r="F94"/>
  <c r="G94"/>
  <c r="H94"/>
  <c r="I94"/>
  <c r="J94"/>
  <c r="K94"/>
  <c r="K95"/>
  <c r="K101"/>
  <c r="K102"/>
  <c r="K106"/>
  <c r="K107"/>
  <c r="K108"/>
  <c r="K109"/>
  <c r="K110"/>
  <c r="K111"/>
  <c r="K112"/>
  <c r="K113"/>
  <c r="K114"/>
  <c r="K115"/>
  <c r="K116"/>
  <c r="K117"/>
  <c r="K118"/>
  <c r="I56" l="1"/>
  <c r="H56"/>
  <c r="F56"/>
  <c r="E56"/>
  <c r="K64"/>
  <c r="J43"/>
  <c r="H43"/>
  <c r="H93"/>
  <c r="H92" s="1"/>
  <c r="F43"/>
  <c r="F93"/>
  <c r="F92" s="1"/>
  <c r="D43"/>
  <c r="D93"/>
  <c r="D92" s="1"/>
  <c r="D104" s="1"/>
  <c r="K104" s="1"/>
  <c r="K8"/>
  <c r="K7" s="1"/>
  <c r="B7"/>
  <c r="B45" s="1"/>
  <c r="B56"/>
  <c r="I93"/>
  <c r="I92" s="1"/>
  <c r="I43"/>
  <c r="G93"/>
  <c r="G92" s="1"/>
  <c r="G43"/>
  <c r="E93"/>
  <c r="E92" s="1"/>
  <c r="E105" s="1"/>
  <c r="K105" s="1"/>
  <c r="E43"/>
  <c r="C46"/>
  <c r="K46" s="1"/>
  <c r="C45"/>
  <c r="C44" s="1"/>
  <c r="J57"/>
  <c r="J56" s="1"/>
  <c r="C93" l="1"/>
  <c r="C92" s="1"/>
  <c r="C103" s="1"/>
  <c r="K103" s="1"/>
  <c r="K100" s="1"/>
  <c r="C43"/>
  <c r="K57"/>
  <c r="B44"/>
  <c r="K45"/>
  <c r="K56"/>
  <c r="J93"/>
  <c r="J92" s="1"/>
  <c r="B43" l="1"/>
  <c r="K43" s="1"/>
  <c r="K44"/>
  <c r="B93"/>
  <c r="K93" l="1"/>
  <c r="B92"/>
  <c r="K92" s="1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<sst xmlns="http://schemas.openxmlformats.org/spreadsheetml/2006/main" count="123" uniqueCount="123">
  <si>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</si>
  <si>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</si>
  <si>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</si>
  <si>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</si>
  <si>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</si>
  <si>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</si>
  <si>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</si>
  <si>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</si>
  <si>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</si>
  <si>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</si>
  <si>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</si>
  <si>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</si>
  <si>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</si>
  <si>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</si>
  <si>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</si>
  <si>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</si>
  <si>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</si>
  <si>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</si>
  <si>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</si>
  <si>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</si>
  <si>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</si>
  <si>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</si>
  <si>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</si>
  <si>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</si>
  <si>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</si>
  <si>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</si>
  <si>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</si>
  <si>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</si>
  <si>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</si>
  <si>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</si>
  <si>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</si>
  <si>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</si>
  <si>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</si>
  <si>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</si>
  <si>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</si>
  <si>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</si>
  <si>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</si>
  <si>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</si>
  <si>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</si>
  <si>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</si>
  <si>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</si>
  <si>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</si>
  <si>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</si>
  <si>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</si>
  <si>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</si>
  <si>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</si>
  <si>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</si>
  <si>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</si>
  <si>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</si>
  <si>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</si>
  <si>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</si>
  <si>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</si>
  <si>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</si>
  <si>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</si>
  <si>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</si>
  <si>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</si>
  <si>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</si>
  <si>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</si>
  <si>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</si>
  <si>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</si>
  <si>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</si>
  <si>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</si>
  <si>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</si>
  <si>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</si>
  <si>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</si>
  <si>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</si>
  <si>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</si>
  <si>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</si>
  <si>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</si>
  <si>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</si>
  <si>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</si>
  <si>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</si>
  <si>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</si>
  <si>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</si>
  <si>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</si>
  <si>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</si>
  <si>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</si>
  <si>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</si>
  <si>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</si>
  <si>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</si>
  <si>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</si>
  <si>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</si>
  <si>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</si>
  <si>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</si>
  <si>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</si>
  <si>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</si>
  <si>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</si>
  <si>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</si>
  <si>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</si>
  <si>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</si>
  <si>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</si>
  <si>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</si>
  <si>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</si>
  <si>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</si>
  <si>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</si>
  <si>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</si>
  <si>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</si>
  <si>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</si>
  <si>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</si>
  <si>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</si>
  <si>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</si>
  <si>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</si>
  <si>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</si>
  <si>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</si>
  <si>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</si>
  <si>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</si>
  <si>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</si>
  <si>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</si>
  <si>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</si>
  <si>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</si>
  <si>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</si>
  <si>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</si>
  <si>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</si>
  <si>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</si>
  <si>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</si>
  <si>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</si>
  <si>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</si>
  <si>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</si>
  <si>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</si>
  <si>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</si>
  <si>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</si>
  <si>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6.3. Revisão de Remuneração pelo Transporte Coletivo  (1)</t>
  </si>
  <si>
    <t>OPERAÇÃO 02/01/14 - VENCIMENTO 09/01/14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</si>
</sst>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10" xfId="4" applyFont="1" applyFill="1" applyBorder="1" applyAlignment="1">
      <alignment horizontal="center" vertical="center"/>
    </xf>
    <xf numFmtId="43" fontId="4" fillId="0" borderId="10" xfId="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3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21">
      <c r="A2" s="64" t="s">
        <v>122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5" t="s">
        <v>15</v>
      </c>
      <c r="B4" s="67" t="s">
        <v>119</v>
      </c>
      <c r="C4" s="68"/>
      <c r="D4" s="68"/>
      <c r="E4" s="68"/>
      <c r="F4" s="68"/>
      <c r="G4" s="68"/>
      <c r="H4" s="68"/>
      <c r="I4" s="68"/>
      <c r="J4" s="69"/>
      <c r="K4" s="66" t="s">
        <v>16</v>
      </c>
    </row>
    <row r="5" spans="1:13" ht="38.25">
      <c r="A5" s="65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0" t="s">
        <v>118</v>
      </c>
      <c r="J5" s="70" t="s">
        <v>117</v>
      </c>
      <c r="K5" s="65"/>
    </row>
    <row r="6" spans="1:13" ht="18.75" customHeight="1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1"/>
      <c r="J6" s="71"/>
      <c r="K6" s="65"/>
    </row>
    <row r="7" spans="1:13" ht="17.25" customHeight="1">
      <c r="A7" s="8" t="s">
        <v>30</v>
      </c>
      <c r="B7" s="9">
        <f t="shared" ref="B7:K7" si="0">+B8+B16+B20+B23</f>
        <v>365182</v>
      </c>
      <c r="C7" s="9">
        <f t="shared" si="0"/>
        <v>458903</v>
      </c>
      <c r="D7" s="9">
        <f t="shared" si="0"/>
        <v>474593</v>
      </c>
      <c r="E7" s="9">
        <f t="shared" si="0"/>
        <v>311223</v>
      </c>
      <c r="F7" s="9">
        <f t="shared" si="0"/>
        <v>492165</v>
      </c>
      <c r="G7" s="9">
        <f t="shared" si="0"/>
        <v>766394</v>
      </c>
      <c r="H7" s="9">
        <f t="shared" si="0"/>
        <v>319467</v>
      </c>
      <c r="I7" s="9">
        <f t="shared" si="0"/>
        <v>66135</v>
      </c>
      <c r="J7" s="9">
        <f t="shared" si="0"/>
        <v>175394</v>
      </c>
      <c r="K7" s="9">
        <f t="shared" si="0"/>
        <v>3429456</v>
      </c>
      <c r="L7" s="55"/>
    </row>
    <row r="8" spans="1:13" ht="17.25" customHeight="1">
      <c r="A8" s="10" t="s">
        <v>31</v>
      </c>
      <c r="B8" s="11">
        <f>B9+B12</f>
        <v>214623</v>
      </c>
      <c r="C8" s="11">
        <f t="shared" ref="C8:J8" si="1">C9+C12</f>
        <v>273818</v>
      </c>
      <c r="D8" s="11">
        <f t="shared" si="1"/>
        <v>266539</v>
      </c>
      <c r="E8" s="11">
        <f t="shared" si="1"/>
        <v>181875</v>
      </c>
      <c r="F8" s="11">
        <f t="shared" si="1"/>
        <v>270645</v>
      </c>
      <c r="G8" s="11">
        <f t="shared" si="1"/>
        <v>406391</v>
      </c>
      <c r="H8" s="11">
        <f t="shared" si="1"/>
        <v>193163</v>
      </c>
      <c r="I8" s="11">
        <f t="shared" si="1"/>
        <v>34872</v>
      </c>
      <c r="J8" s="11">
        <f t="shared" si="1"/>
        <v>97984</v>
      </c>
      <c r="K8" s="11">
        <f>SUM(B8:J8)</f>
        <v>1939910</v>
      </c>
    </row>
    <row r="9" spans="1:13" ht="17.25" customHeight="1">
      <c r="A9" s="15" t="s">
        <v>17</v>
      </c>
      <c r="B9" s="13">
        <f>+B10+B11</f>
        <v>38627</v>
      </c>
      <c r="C9" s="13">
        <f t="shared" ref="C9:J9" si="2">+C10+C11</f>
        <v>49585</v>
      </c>
      <c r="D9" s="13">
        <f t="shared" si="2"/>
        <v>48108</v>
      </c>
      <c r="E9" s="13">
        <f t="shared" si="2"/>
        <v>30192</v>
      </c>
      <c r="F9" s="13">
        <f t="shared" si="2"/>
        <v>42960</v>
      </c>
      <c r="G9" s="13">
        <f t="shared" si="2"/>
        <v>48290</v>
      </c>
      <c r="H9" s="13">
        <f t="shared" si="2"/>
        <v>37052</v>
      </c>
      <c r="I9" s="13">
        <f t="shared" si="2"/>
        <v>7355</v>
      </c>
      <c r="J9" s="13">
        <f t="shared" si="2"/>
        <v>15978</v>
      </c>
      <c r="K9" s="11">
        <f>SUM(B9:J9)</f>
        <v>318147</v>
      </c>
    </row>
    <row r="10" spans="1:13" ht="17.25" customHeight="1">
      <c r="A10" s="31" t="s">
        <v>18</v>
      </c>
      <c r="B10" s="13">
        <v>38627</v>
      </c>
      <c r="C10" s="13">
        <v>49585</v>
      </c>
      <c r="D10" s="13">
        <v>48108</v>
      </c>
      <c r="E10" s="13">
        <v>30192</v>
      </c>
      <c r="F10" s="13">
        <v>42960</v>
      </c>
      <c r="G10" s="13">
        <v>48290</v>
      </c>
      <c r="H10" s="13">
        <v>37052</v>
      </c>
      <c r="I10" s="13">
        <v>7355</v>
      </c>
      <c r="J10" s="13">
        <v>15978</v>
      </c>
      <c r="K10" s="11">
        <f>SUM(B10:J10)</f>
        <v>318147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175996</v>
      </c>
      <c r="C12" s="17">
        <f t="shared" si="3"/>
        <v>224233</v>
      </c>
      <c r="D12" s="17">
        <f t="shared" si="3"/>
        <v>218431</v>
      </c>
      <c r="E12" s="17">
        <f t="shared" si="3"/>
        <v>151683</v>
      </c>
      <c r="F12" s="17">
        <f t="shared" si="3"/>
        <v>227685</v>
      </c>
      <c r="G12" s="17">
        <f t="shared" si="3"/>
        <v>358101</v>
      </c>
      <c r="H12" s="17">
        <f t="shared" si="3"/>
        <v>156111</v>
      </c>
      <c r="I12" s="17">
        <f t="shared" si="3"/>
        <v>27517</v>
      </c>
      <c r="J12" s="17">
        <f t="shared" si="3"/>
        <v>82006</v>
      </c>
      <c r="K12" s="11">
        <f t="shared" ref="K12:K23" si="4">SUM(B12:J12)</f>
        <v>1621763</v>
      </c>
    </row>
    <row r="13" spans="1:13" ht="17.25" customHeight="1">
      <c r="A13" s="14" t="s">
        <v>20</v>
      </c>
      <c r="B13" s="13">
        <v>78254</v>
      </c>
      <c r="C13" s="13">
        <v>109118</v>
      </c>
      <c r="D13" s="13">
        <v>109329</v>
      </c>
      <c r="E13" s="13">
        <v>74034</v>
      </c>
      <c r="F13" s="13">
        <v>110831</v>
      </c>
      <c r="G13" s="13">
        <v>166423</v>
      </c>
      <c r="H13" s="13">
        <v>70054</v>
      </c>
      <c r="I13" s="13">
        <v>15041</v>
      </c>
      <c r="J13" s="13">
        <v>41252</v>
      </c>
      <c r="K13" s="11">
        <f t="shared" si="4"/>
        <v>774336</v>
      </c>
      <c r="L13" s="55"/>
      <c r="M13" s="56"/>
    </row>
    <row r="14" spans="1:13" ht="17.25" customHeight="1">
      <c r="A14" s="14" t="s">
        <v>21</v>
      </c>
      <c r="B14" s="13">
        <v>90022</v>
      </c>
      <c r="C14" s="13">
        <v>104930</v>
      </c>
      <c r="D14" s="13">
        <v>99844</v>
      </c>
      <c r="E14" s="13">
        <v>71441</v>
      </c>
      <c r="F14" s="13">
        <v>107379</v>
      </c>
      <c r="G14" s="13">
        <v>179178</v>
      </c>
      <c r="H14" s="13">
        <v>79765</v>
      </c>
      <c r="I14" s="13">
        <v>11210</v>
      </c>
      <c r="J14" s="13">
        <v>37314</v>
      </c>
      <c r="K14" s="11">
        <f t="shared" si="4"/>
        <v>781083</v>
      </c>
      <c r="L14" s="55"/>
    </row>
    <row r="15" spans="1:13" ht="17.25" customHeight="1">
      <c r="A15" s="14" t="s">
        <v>22</v>
      </c>
      <c r="B15" s="13">
        <v>7720</v>
      </c>
      <c r="C15" s="13">
        <v>10185</v>
      </c>
      <c r="D15" s="13">
        <v>9258</v>
      </c>
      <c r="E15" s="13">
        <v>6208</v>
      </c>
      <c r="F15" s="13">
        <v>9475</v>
      </c>
      <c r="G15" s="13">
        <v>12500</v>
      </c>
      <c r="H15" s="13">
        <v>6292</v>
      </c>
      <c r="I15" s="13">
        <v>1266</v>
      </c>
      <c r="J15" s="13">
        <v>3440</v>
      </c>
      <c r="K15" s="11">
        <f t="shared" si="4"/>
        <v>66344</v>
      </c>
    </row>
    <row r="16" spans="1:13" ht="17.25" customHeight="1">
      <c r="A16" s="16" t="s">
        <v>23</v>
      </c>
      <c r="B16" s="11">
        <f>+B17+B18+B19</f>
        <v>122559</v>
      </c>
      <c r="C16" s="11">
        <f t="shared" ref="C16:J16" si="5">+C17+C18+C19</f>
        <v>141969</v>
      </c>
      <c r="D16" s="11">
        <f t="shared" si="5"/>
        <v>154650</v>
      </c>
      <c r="E16" s="11">
        <f t="shared" si="5"/>
        <v>99446</v>
      </c>
      <c r="F16" s="11">
        <f t="shared" si="5"/>
        <v>180356</v>
      </c>
      <c r="G16" s="11">
        <f t="shared" si="5"/>
        <v>316020</v>
      </c>
      <c r="H16" s="11">
        <f t="shared" si="5"/>
        <v>103219</v>
      </c>
      <c r="I16" s="11">
        <f t="shared" si="5"/>
        <v>22537</v>
      </c>
      <c r="J16" s="11">
        <f t="shared" si="5"/>
        <v>54433</v>
      </c>
      <c r="K16" s="11">
        <f t="shared" si="4"/>
        <v>1195189</v>
      </c>
    </row>
    <row r="17" spans="1:12" ht="17.25" customHeight="1">
      <c r="A17" s="12" t="s">
        <v>24</v>
      </c>
      <c r="B17" s="13">
        <v>61260</v>
      </c>
      <c r="C17" s="13">
        <v>79045</v>
      </c>
      <c r="D17" s="13">
        <v>87432</v>
      </c>
      <c r="E17" s="13">
        <v>54857</v>
      </c>
      <c r="F17" s="13">
        <v>98666</v>
      </c>
      <c r="G17" s="13">
        <v>160499</v>
      </c>
      <c r="H17" s="13">
        <v>54660</v>
      </c>
      <c r="I17" s="13">
        <v>13738</v>
      </c>
      <c r="J17" s="13">
        <v>30287</v>
      </c>
      <c r="K17" s="11">
        <f t="shared" si="4"/>
        <v>640444</v>
      </c>
      <c r="L17" s="55"/>
    </row>
    <row r="18" spans="1:12" ht="17.25" customHeight="1">
      <c r="A18" s="12" t="s">
        <v>25</v>
      </c>
      <c r="B18" s="13">
        <v>56369</v>
      </c>
      <c r="C18" s="13">
        <v>56926</v>
      </c>
      <c r="D18" s="13">
        <v>61255</v>
      </c>
      <c r="E18" s="13">
        <v>41073</v>
      </c>
      <c r="F18" s="13">
        <v>74822</v>
      </c>
      <c r="G18" s="13">
        <v>144998</v>
      </c>
      <c r="H18" s="13">
        <v>44761</v>
      </c>
      <c r="I18" s="13">
        <v>7938</v>
      </c>
      <c r="J18" s="13">
        <v>21996</v>
      </c>
      <c r="K18" s="11">
        <f t="shared" si="4"/>
        <v>510138</v>
      </c>
      <c r="L18" s="55"/>
    </row>
    <row r="19" spans="1:12" ht="17.25" customHeight="1">
      <c r="A19" s="12" t="s">
        <v>26</v>
      </c>
      <c r="B19" s="13">
        <v>4930</v>
      </c>
      <c r="C19" s="13">
        <v>5998</v>
      </c>
      <c r="D19" s="13">
        <v>5963</v>
      </c>
      <c r="E19" s="13">
        <v>3516</v>
      </c>
      <c r="F19" s="13">
        <v>6868</v>
      </c>
      <c r="G19" s="13">
        <v>10523</v>
      </c>
      <c r="H19" s="13">
        <v>3798</v>
      </c>
      <c r="I19" s="13">
        <v>861</v>
      </c>
      <c r="J19" s="13">
        <v>2150</v>
      </c>
      <c r="K19" s="11">
        <f t="shared" si="4"/>
        <v>44607</v>
      </c>
    </row>
    <row r="20" spans="1:12" ht="17.25" customHeight="1">
      <c r="A20" s="16" t="s">
        <v>27</v>
      </c>
      <c r="B20" s="13">
        <v>28000</v>
      </c>
      <c r="C20" s="13">
        <v>43116</v>
      </c>
      <c r="D20" s="13">
        <v>53404</v>
      </c>
      <c r="E20" s="13">
        <v>29902</v>
      </c>
      <c r="F20" s="13">
        <v>41164</v>
      </c>
      <c r="G20" s="13">
        <v>43983</v>
      </c>
      <c r="H20" s="13">
        <v>20382</v>
      </c>
      <c r="I20" s="13">
        <v>8726</v>
      </c>
      <c r="J20" s="13">
        <v>22977</v>
      </c>
      <c r="K20" s="11">
        <f t="shared" si="4"/>
        <v>291654</v>
      </c>
    </row>
    <row r="21" spans="1:12" ht="17.25" customHeight="1">
      <c r="A21" s="12" t="s">
        <v>28</v>
      </c>
      <c r="B21" s="13">
        <v>17920</v>
      </c>
      <c r="C21" s="13">
        <v>27594</v>
      </c>
      <c r="D21" s="13">
        <v>34179</v>
      </c>
      <c r="E21" s="13">
        <v>19137</v>
      </c>
      <c r="F21" s="13">
        <v>26345</v>
      </c>
      <c r="G21" s="13">
        <v>28149</v>
      </c>
      <c r="H21" s="13">
        <v>13044</v>
      </c>
      <c r="I21" s="13">
        <v>5585</v>
      </c>
      <c r="J21" s="13">
        <v>14705</v>
      </c>
      <c r="K21" s="11">
        <f t="shared" si="4"/>
        <v>186658</v>
      </c>
      <c r="L21" s="55"/>
    </row>
    <row r="22" spans="1:12" ht="17.25" customHeight="1">
      <c r="A22" s="12" t="s">
        <v>29</v>
      </c>
      <c r="B22" s="13">
        <v>10080</v>
      </c>
      <c r="C22" s="13">
        <v>15522</v>
      </c>
      <c r="D22" s="13">
        <v>19225</v>
      </c>
      <c r="E22" s="13">
        <v>10765</v>
      </c>
      <c r="F22" s="13">
        <v>14819</v>
      </c>
      <c r="G22" s="13">
        <v>15834</v>
      </c>
      <c r="H22" s="13">
        <v>7338</v>
      </c>
      <c r="I22" s="13">
        <v>3141</v>
      </c>
      <c r="J22" s="13">
        <v>8272</v>
      </c>
      <c r="K22" s="11">
        <f t="shared" si="4"/>
        <v>104996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2703</v>
      </c>
      <c r="I23" s="11">
        <v>0</v>
      </c>
      <c r="J23" s="11">
        <v>0</v>
      </c>
      <c r="K23" s="11">
        <f t="shared" si="4"/>
        <v>2703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2.9426000000000001</v>
      </c>
      <c r="E25" s="34">
        <f t="shared" si="6"/>
        <v>2.48</v>
      </c>
      <c r="F25" s="34">
        <f t="shared" si="6"/>
        <v>2.4076</v>
      </c>
      <c r="G25" s="34">
        <f t="shared" si="6"/>
        <v>2.0710999999999999</v>
      </c>
      <c r="H25" s="34">
        <f t="shared" si="6"/>
        <v>2.3748</v>
      </c>
      <c r="I25" s="34">
        <f t="shared" si="6"/>
        <v>4.2154999999999996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2.9426000000000001</v>
      </c>
      <c r="E26" s="34">
        <v>2.48</v>
      </c>
      <c r="F26" s="34">
        <v>2.4076</v>
      </c>
      <c r="G26" s="34">
        <v>2.0710999999999999</v>
      </c>
      <c r="H26" s="34">
        <v>2.3748</v>
      </c>
      <c r="I26" s="34">
        <v>4.2154999999999996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19722.5</v>
      </c>
      <c r="I31" s="20">
        <v>0</v>
      </c>
      <c r="J31" s="20">
        <v>0</v>
      </c>
      <c r="K31" s="24">
        <f>SUM(B31:J31)</f>
        <v>19722.5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844311.02</v>
      </c>
      <c r="C43" s="23">
        <f t="shared" ref="C43:H43" si="8">+C44+C52</f>
        <v>1208651.5</v>
      </c>
      <c r="D43" s="23">
        <f t="shared" si="8"/>
        <v>1416836.7000000002</v>
      </c>
      <c r="E43" s="23">
        <f t="shared" si="8"/>
        <v>790734.66</v>
      </c>
      <c r="F43" s="23">
        <f t="shared" si="8"/>
        <v>1202855.8</v>
      </c>
      <c r="G43" s="23">
        <f t="shared" si="8"/>
        <v>1612292.9000000001</v>
      </c>
      <c r="H43" s="23">
        <f t="shared" si="8"/>
        <v>793888.16</v>
      </c>
      <c r="I43" s="23">
        <f>+I44+I52</f>
        <v>278792.09000000003</v>
      </c>
      <c r="J43" s="23">
        <f>+J44+J52</f>
        <v>449996.19</v>
      </c>
      <c r="K43" s="23">
        <f>SUM(B43:J43)</f>
        <v>8598359.0199999996</v>
      </c>
    </row>
    <row r="44" spans="1:11" ht="17.25" customHeight="1">
      <c r="A44" s="16" t="s">
        <v>49</v>
      </c>
      <c r="B44" s="24">
        <f>SUM(B45:B51)</f>
        <v>829291.8</v>
      </c>
      <c r="C44" s="24">
        <f t="shared" ref="C44:H44" si="9">SUM(C45:C51)</f>
        <v>1188624.99</v>
      </c>
      <c r="D44" s="24">
        <f t="shared" si="9"/>
        <v>1396537.36</v>
      </c>
      <c r="E44" s="24">
        <f t="shared" si="9"/>
        <v>771833.04</v>
      </c>
      <c r="F44" s="24">
        <f t="shared" si="9"/>
        <v>1184936.45</v>
      </c>
      <c r="G44" s="24">
        <f t="shared" si="9"/>
        <v>1587278.61</v>
      </c>
      <c r="H44" s="24">
        <f t="shared" si="9"/>
        <v>778392.73</v>
      </c>
      <c r="I44" s="24">
        <f>SUM(I45:I51)</f>
        <v>278792.09000000003</v>
      </c>
      <c r="J44" s="24">
        <f>SUM(J45:J51)</f>
        <v>438397.3</v>
      </c>
      <c r="K44" s="24">
        <f t="shared" ref="K44:K52" si="10">SUM(B44:J44)</f>
        <v>8454084.370000001</v>
      </c>
    </row>
    <row r="45" spans="1:11" ht="17.25" customHeight="1">
      <c r="A45" s="36" t="s">
        <v>50</v>
      </c>
      <c r="B45" s="24">
        <f t="shared" ref="B45:H45" si="11">ROUND(B26*B7,2)</f>
        <v>829291.8</v>
      </c>
      <c r="C45" s="24">
        <f t="shared" si="11"/>
        <v>1185988.9099999999</v>
      </c>
      <c r="D45" s="24">
        <f t="shared" si="11"/>
        <v>1396537.36</v>
      </c>
      <c r="E45" s="24">
        <f t="shared" si="11"/>
        <v>771833.04</v>
      </c>
      <c r="F45" s="24">
        <f t="shared" si="11"/>
        <v>1184936.45</v>
      </c>
      <c r="G45" s="24">
        <f t="shared" si="11"/>
        <v>1587278.61</v>
      </c>
      <c r="H45" s="24">
        <f t="shared" si="11"/>
        <v>758670.23</v>
      </c>
      <c r="I45" s="24">
        <f>ROUND(I26*I7,2)</f>
        <v>278792.09000000003</v>
      </c>
      <c r="J45" s="24">
        <f>ROUND(J26*J7,2)</f>
        <v>438397.3</v>
      </c>
      <c r="K45" s="24">
        <f t="shared" si="10"/>
        <v>8431725.790000001</v>
      </c>
    </row>
    <row r="46" spans="1:11" ht="17.25" customHeight="1">
      <c r="A46" s="36" t="s">
        <v>51</v>
      </c>
      <c r="B46" s="20">
        <v>0</v>
      </c>
      <c r="C46" s="24">
        <f>ROUND(C27*C7,2)</f>
        <v>2636.08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2636.08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19722.5</v>
      </c>
      <c r="I49" s="33">
        <f>+I31</f>
        <v>0</v>
      </c>
      <c r="J49" s="33">
        <f>+J31</f>
        <v>0</v>
      </c>
      <c r="K49" s="24">
        <f t="shared" si="10"/>
        <v>19722.5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15019.22</v>
      </c>
      <c r="C52" s="38">
        <v>20026.509999999998</v>
      </c>
      <c r="D52" s="38">
        <v>20299.34</v>
      </c>
      <c r="E52" s="38">
        <v>18901.62</v>
      </c>
      <c r="F52" s="38">
        <v>17919.349999999999</v>
      </c>
      <c r="G52" s="38">
        <v>25014.29</v>
      </c>
      <c r="H52" s="38">
        <v>15495.43</v>
      </c>
      <c r="I52" s="20">
        <v>0</v>
      </c>
      <c r="J52" s="38">
        <v>11598.89</v>
      </c>
      <c r="K52" s="38">
        <f t="shared" si="10"/>
        <v>144274.64999999997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+B57+B64+B89+B90</f>
        <v>-240003.53</v>
      </c>
      <c r="C56" s="37">
        <f t="shared" si="12"/>
        <v>-175620.53</v>
      </c>
      <c r="D56" s="37">
        <f t="shared" si="12"/>
        <v>-200512.38999999998</v>
      </c>
      <c r="E56" s="37">
        <f t="shared" si="12"/>
        <v>-244191.51</v>
      </c>
      <c r="F56" s="37">
        <f t="shared" si="12"/>
        <v>-261984.56</v>
      </c>
      <c r="G56" s="37">
        <f t="shared" si="12"/>
        <v>-262082.13</v>
      </c>
      <c r="H56" s="37">
        <f t="shared" si="12"/>
        <v>-124505.37</v>
      </c>
      <c r="I56" s="37">
        <f t="shared" si="12"/>
        <v>15939.470000000001</v>
      </c>
      <c r="J56" s="37">
        <f t="shared" si="12"/>
        <v>34336.22</v>
      </c>
      <c r="K56" s="37">
        <f>SUM(B56:J56)</f>
        <v>-1458624.33</v>
      </c>
    </row>
    <row r="57" spans="1:11" ht="18.75" customHeight="1">
      <c r="A57" s="16" t="s">
        <v>84</v>
      </c>
      <c r="B57" s="37">
        <f t="shared" ref="B57:J57" si="13">B58+B59+B60+B61+B62+B63</f>
        <v>-226475.25</v>
      </c>
      <c r="C57" s="37">
        <f t="shared" si="13"/>
        <v>-155778.91</v>
      </c>
      <c r="D57" s="37">
        <f t="shared" si="13"/>
        <v>-180855.77</v>
      </c>
      <c r="E57" s="37">
        <f t="shared" si="13"/>
        <v>-223126.03</v>
      </c>
      <c r="F57" s="37">
        <f t="shared" si="13"/>
        <v>-243713</v>
      </c>
      <c r="G57" s="37">
        <f t="shared" si="13"/>
        <v>-234795.53</v>
      </c>
      <c r="H57" s="37">
        <f t="shared" si="13"/>
        <v>-111156</v>
      </c>
      <c r="I57" s="37">
        <f t="shared" si="13"/>
        <v>-22065</v>
      </c>
      <c r="J57" s="37">
        <f t="shared" si="13"/>
        <v>-47934</v>
      </c>
      <c r="K57" s="37">
        <f t="shared" ref="K57:K88" si="14">SUM(B57:J57)</f>
        <v>-1445899.49</v>
      </c>
    </row>
    <row r="58" spans="1:11" ht="18.75" customHeight="1">
      <c r="A58" s="12" t="s">
        <v>85</v>
      </c>
      <c r="B58" s="37">
        <f>-ROUND(B9*$D$3,2)</f>
        <v>-115881</v>
      </c>
      <c r="C58" s="37">
        <f t="shared" ref="C58:J58" si="15">-ROUND(C9*$D$3,2)</f>
        <v>-148755</v>
      </c>
      <c r="D58" s="37">
        <f t="shared" si="15"/>
        <v>-144324</v>
      </c>
      <c r="E58" s="37">
        <f t="shared" si="15"/>
        <v>-90576</v>
      </c>
      <c r="F58" s="37">
        <f t="shared" si="15"/>
        <v>-128880</v>
      </c>
      <c r="G58" s="37">
        <f t="shared" si="15"/>
        <v>-144870</v>
      </c>
      <c r="H58" s="37">
        <f t="shared" si="15"/>
        <v>-111156</v>
      </c>
      <c r="I58" s="37">
        <f t="shared" si="15"/>
        <v>-22065</v>
      </c>
      <c r="J58" s="37">
        <f t="shared" si="15"/>
        <v>-47934</v>
      </c>
      <c r="K58" s="37">
        <f t="shared" si="14"/>
        <v>-954441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49">
        <v>-110594.25</v>
      </c>
      <c r="C62" s="49">
        <v>-7023.91</v>
      </c>
      <c r="D62" s="49">
        <v>-36531.769999999997</v>
      </c>
      <c r="E62" s="49">
        <v>-132550.03</v>
      </c>
      <c r="F62" s="49">
        <v>-114833</v>
      </c>
      <c r="G62" s="49">
        <v>-89925.53</v>
      </c>
      <c r="H62" s="20">
        <v>0</v>
      </c>
      <c r="I62" s="20">
        <v>0</v>
      </c>
      <c r="J62" s="20">
        <v>0</v>
      </c>
      <c r="K62" s="37">
        <f t="shared" si="14"/>
        <v>-491458.49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37">
        <f t="shared" si="14"/>
        <v>0</v>
      </c>
    </row>
    <row r="64" spans="1:11" ht="18.75" customHeight="1">
      <c r="A64" s="12" t="s">
        <v>89</v>
      </c>
      <c r="B64" s="49">
        <f t="shared" ref="B64:J64" si="16">SUM(B65:B88)</f>
        <v>-13528.28</v>
      </c>
      <c r="C64" s="49">
        <f t="shared" si="16"/>
        <v>-19841.62</v>
      </c>
      <c r="D64" s="49">
        <f t="shared" si="16"/>
        <v>-19656.62</v>
      </c>
      <c r="E64" s="49">
        <f t="shared" si="16"/>
        <v>-21065.48</v>
      </c>
      <c r="F64" s="49">
        <f t="shared" si="16"/>
        <v>-18271.560000000001</v>
      </c>
      <c r="G64" s="49">
        <f t="shared" si="16"/>
        <v>-27286.600000000002</v>
      </c>
      <c r="H64" s="49">
        <f t="shared" si="16"/>
        <v>-13349.37</v>
      </c>
      <c r="I64" s="49">
        <f t="shared" si="16"/>
        <v>38004.47</v>
      </c>
      <c r="J64" s="49">
        <f t="shared" si="16"/>
        <v>82270.22</v>
      </c>
      <c r="K64" s="49">
        <f t="shared" si="14"/>
        <v>-12724.839999999997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49">
        <v>-30000</v>
      </c>
      <c r="J68" s="20">
        <v>0</v>
      </c>
      <c r="K68" s="50">
        <f t="shared" si="14"/>
        <v>-30000</v>
      </c>
    </row>
    <row r="69" spans="1:11" ht="18.75" customHeight="1">
      <c r="A69" s="36" t="s">
        <v>68</v>
      </c>
      <c r="B69" s="37">
        <v>-13528.28</v>
      </c>
      <c r="C69" s="37">
        <v>-19638.71</v>
      </c>
      <c r="D69" s="37">
        <v>-18565.259999999998</v>
      </c>
      <c r="E69" s="37">
        <v>-13019.08</v>
      </c>
      <c r="F69" s="37">
        <v>-17890.91</v>
      </c>
      <c r="G69" s="37">
        <v>-27262.99</v>
      </c>
      <c r="H69" s="37">
        <v>-13349.37</v>
      </c>
      <c r="I69" s="37">
        <v>-4692.92</v>
      </c>
      <c r="J69" s="37">
        <v>-9674.85</v>
      </c>
      <c r="K69" s="50">
        <f t="shared" si="14"/>
        <v>-137622.37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50">
        <v>78000</v>
      </c>
      <c r="J77" s="50">
        <v>100000</v>
      </c>
      <c r="K77" s="50">
        <f t="shared" si="14"/>
        <v>178000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60">
        <f t="shared" si="14"/>
        <v>0</v>
      </c>
      <c r="L86" s="62"/>
    </row>
    <row r="87" spans="1:12" ht="18.75" customHeight="1">
      <c r="A87" s="12" t="s">
        <v>102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61">
        <v>0</v>
      </c>
      <c r="L87" s="61"/>
    </row>
    <row r="88" spans="1:12" ht="18.75" customHeight="1">
      <c r="A88" s="12" t="s">
        <v>120</v>
      </c>
      <c r="B88" s="20">
        <v>0</v>
      </c>
      <c r="C88" s="20">
        <v>0</v>
      </c>
      <c r="D88" s="20">
        <v>0</v>
      </c>
      <c r="E88" s="20">
        <v>-6563.1</v>
      </c>
      <c r="F88" s="20">
        <v>0</v>
      </c>
      <c r="G88" s="20">
        <v>0</v>
      </c>
      <c r="H88" s="20">
        <v>0</v>
      </c>
      <c r="I88" s="50">
        <v>-3512.78</v>
      </c>
      <c r="J88" s="50">
        <v>-8054.93</v>
      </c>
      <c r="K88" s="50">
        <f t="shared" si="14"/>
        <v>-18130.810000000001</v>
      </c>
      <c r="L88" s="61"/>
    </row>
    <row r="89" spans="1:12" ht="18.75" customHeight="1">
      <c r="A89" s="16" t="s">
        <v>121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61">
        <v>0</v>
      </c>
      <c r="L89" s="61"/>
    </row>
    <row r="90" spans="1:12" ht="18.75" customHeight="1">
      <c r="A90" s="16" t="s">
        <v>97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ref="K90:K95" si="17">SUM(B90:J90)</f>
        <v>0</v>
      </c>
      <c r="L90" s="62"/>
    </row>
    <row r="91" spans="1:12" ht="18.75" customHeight="1">
      <c r="A91" s="16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33">
        <f t="shared" si="17"/>
        <v>0</v>
      </c>
      <c r="L91" s="57"/>
    </row>
    <row r="92" spans="1:12" ht="18.75" customHeight="1">
      <c r="A92" s="16" t="s">
        <v>93</v>
      </c>
      <c r="B92" s="25">
        <f t="shared" ref="B92:H92" si="18">+B93+B94</f>
        <v>604307.49</v>
      </c>
      <c r="C92" s="25">
        <f t="shared" si="18"/>
        <v>1033030.97</v>
      </c>
      <c r="D92" s="25">
        <f t="shared" si="18"/>
        <v>1216324.31</v>
      </c>
      <c r="E92" s="25">
        <f t="shared" si="18"/>
        <v>546543.15</v>
      </c>
      <c r="F92" s="25">
        <f t="shared" si="18"/>
        <v>940871.23999999987</v>
      </c>
      <c r="G92" s="25">
        <f t="shared" si="18"/>
        <v>1350210.77</v>
      </c>
      <c r="H92" s="25">
        <f t="shared" si="18"/>
        <v>669382.79</v>
      </c>
      <c r="I92" s="25">
        <f>+I93+I94</f>
        <v>294731.56000000006</v>
      </c>
      <c r="J92" s="25">
        <f>+J93+J94</f>
        <v>484332.41000000003</v>
      </c>
      <c r="K92" s="50">
        <f t="shared" si="17"/>
        <v>7139734.6899999995</v>
      </c>
      <c r="L92" s="57"/>
    </row>
    <row r="93" spans="1:12" ht="18.75" customHeight="1">
      <c r="A93" s="16" t="s">
        <v>92</v>
      </c>
      <c r="B93" s="25">
        <f t="shared" ref="B93:J93" si="19">+B44+B57+B64+B89</f>
        <v>589288.27</v>
      </c>
      <c r="C93" s="25">
        <f t="shared" si="19"/>
        <v>1013004.46</v>
      </c>
      <c r="D93" s="25">
        <f t="shared" si="19"/>
        <v>1196024.97</v>
      </c>
      <c r="E93" s="25">
        <f t="shared" si="19"/>
        <v>527641.53</v>
      </c>
      <c r="F93" s="25">
        <f t="shared" si="19"/>
        <v>922951.8899999999</v>
      </c>
      <c r="G93" s="25">
        <f t="shared" si="19"/>
        <v>1325196.48</v>
      </c>
      <c r="H93" s="25">
        <f t="shared" si="19"/>
        <v>653887.36</v>
      </c>
      <c r="I93" s="25">
        <f t="shared" si="19"/>
        <v>294731.56000000006</v>
      </c>
      <c r="J93" s="25">
        <f t="shared" si="19"/>
        <v>472733.52</v>
      </c>
      <c r="K93" s="50">
        <f t="shared" si="17"/>
        <v>6995460.0399999991</v>
      </c>
      <c r="L93" s="57"/>
    </row>
    <row r="94" spans="1:12" ht="18" customHeight="1">
      <c r="A94" s="16" t="s">
        <v>96</v>
      </c>
      <c r="B94" s="25">
        <f t="shared" ref="B94:J94" si="20">IF(+B52+B90+B95&lt;0,0,(B52+B90+B95))</f>
        <v>15019.22</v>
      </c>
      <c r="C94" s="25">
        <f t="shared" si="20"/>
        <v>20026.509999999998</v>
      </c>
      <c r="D94" s="25">
        <f t="shared" si="20"/>
        <v>20299.34</v>
      </c>
      <c r="E94" s="25">
        <f t="shared" si="20"/>
        <v>18901.62</v>
      </c>
      <c r="F94" s="25">
        <f t="shared" si="20"/>
        <v>17919.349999999999</v>
      </c>
      <c r="G94" s="25">
        <f t="shared" si="20"/>
        <v>25014.29</v>
      </c>
      <c r="H94" s="25">
        <f t="shared" si="20"/>
        <v>15495.43</v>
      </c>
      <c r="I94" s="20">
        <f t="shared" si="20"/>
        <v>0</v>
      </c>
      <c r="J94" s="25">
        <f t="shared" si="20"/>
        <v>11598.89</v>
      </c>
      <c r="K94" s="50">
        <f t="shared" si="17"/>
        <v>144274.64999999997</v>
      </c>
    </row>
    <row r="95" spans="1:12" ht="18.75" customHeight="1">
      <c r="A95" s="16" t="s">
        <v>94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>
        <f t="shared" si="17"/>
        <v>0</v>
      </c>
    </row>
    <row r="96" spans="1:12" ht="18.75" customHeight="1">
      <c r="A96" s="16" t="s">
        <v>95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</row>
    <row r="97" spans="1:11" ht="18.75" customHeight="1">
      <c r="A97" s="2"/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/>
      <c r="J97" s="21"/>
      <c r="K97" s="21"/>
    </row>
    <row r="98" spans="1:11" ht="18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58"/>
    </row>
    <row r="99" spans="1:11" ht="18.75" customHeight="1">
      <c r="A99" s="8"/>
      <c r="B99" s="47">
        <v>0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/>
    </row>
    <row r="100" spans="1:11" ht="18.75" customHeight="1">
      <c r="A100" s="26" t="s">
        <v>79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3">
        <f>SUM(K101:K118)</f>
        <v>7139734.6800000006</v>
      </c>
    </row>
    <row r="101" spans="1:11" ht="18.75" customHeight="1">
      <c r="A101" s="27" t="s">
        <v>80</v>
      </c>
      <c r="B101" s="28">
        <v>77418.149999999994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>SUM(B101:J101)</f>
        <v>77418.149999999994</v>
      </c>
    </row>
    <row r="102" spans="1:11" ht="18.75" customHeight="1">
      <c r="A102" s="27" t="s">
        <v>81</v>
      </c>
      <c r="B102" s="28">
        <v>526889.34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ref="K102:K118" si="21">SUM(B102:J102)</f>
        <v>526889.34</v>
      </c>
    </row>
    <row r="103" spans="1:11" ht="18.75" customHeight="1">
      <c r="A103" s="27" t="s">
        <v>82</v>
      </c>
      <c r="B103" s="42">
        <v>0</v>
      </c>
      <c r="C103" s="28">
        <f>+C92</f>
        <v>1033030.97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1"/>
        <v>1033030.97</v>
      </c>
    </row>
    <row r="104" spans="1:11" ht="18.75" customHeight="1">
      <c r="A104" s="27" t="s">
        <v>83</v>
      </c>
      <c r="B104" s="42">
        <v>0</v>
      </c>
      <c r="C104" s="42">
        <v>0</v>
      </c>
      <c r="D104" s="28">
        <f>+D92</f>
        <v>1216324.31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1"/>
        <v>1216324.31</v>
      </c>
    </row>
    <row r="105" spans="1:11" ht="18.75" customHeight="1">
      <c r="A105" s="27" t="s">
        <v>103</v>
      </c>
      <c r="B105" s="42">
        <v>0</v>
      </c>
      <c r="C105" s="42">
        <v>0</v>
      </c>
      <c r="D105" s="42">
        <v>0</v>
      </c>
      <c r="E105" s="28">
        <f>+E92</f>
        <v>546543.15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1"/>
        <v>546543.15</v>
      </c>
    </row>
    <row r="106" spans="1:11" ht="18.75" customHeight="1">
      <c r="A106" s="27" t="s">
        <v>104</v>
      </c>
      <c r="B106" s="42">
        <v>0</v>
      </c>
      <c r="C106" s="42">
        <v>0</v>
      </c>
      <c r="D106" s="42">
        <v>0</v>
      </c>
      <c r="E106" s="42">
        <v>0</v>
      </c>
      <c r="F106" s="28">
        <v>121643.01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1"/>
        <v>121643.01</v>
      </c>
    </row>
    <row r="107" spans="1:11" ht="18.75" customHeight="1">
      <c r="A107" s="27" t="s">
        <v>105</v>
      </c>
      <c r="B107" s="42">
        <v>0</v>
      </c>
      <c r="C107" s="42">
        <v>0</v>
      </c>
      <c r="D107" s="42">
        <v>0</v>
      </c>
      <c r="E107" s="42">
        <v>0</v>
      </c>
      <c r="F107" s="28">
        <v>170827.29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1"/>
        <v>170827.29</v>
      </c>
    </row>
    <row r="108" spans="1:11" ht="18.75" customHeight="1">
      <c r="A108" s="27" t="s">
        <v>106</v>
      </c>
      <c r="B108" s="42">
        <v>0</v>
      </c>
      <c r="C108" s="42">
        <v>0</v>
      </c>
      <c r="D108" s="42">
        <v>0</v>
      </c>
      <c r="E108" s="42">
        <v>0</v>
      </c>
      <c r="F108" s="28">
        <v>259907.19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1"/>
        <v>259907.19</v>
      </c>
    </row>
    <row r="109" spans="1:11" ht="18.75" customHeight="1">
      <c r="A109" s="27" t="s">
        <v>107</v>
      </c>
      <c r="B109" s="42">
        <v>0</v>
      </c>
      <c r="C109" s="42">
        <v>0</v>
      </c>
      <c r="D109" s="42">
        <v>0</v>
      </c>
      <c r="E109" s="42">
        <v>0</v>
      </c>
      <c r="F109" s="28">
        <v>388493.75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1"/>
        <v>388493.75</v>
      </c>
    </row>
    <row r="110" spans="1:11" ht="18.75" customHeight="1">
      <c r="A110" s="27" t="s">
        <v>108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477677.23</v>
      </c>
      <c r="H110" s="42">
        <v>0</v>
      </c>
      <c r="I110" s="42">
        <v>0</v>
      </c>
      <c r="J110" s="42">
        <v>0</v>
      </c>
      <c r="K110" s="43">
        <f t="shared" si="21"/>
        <v>477677.23</v>
      </c>
    </row>
    <row r="111" spans="1:11" ht="18.75" customHeight="1">
      <c r="A111" s="27" t="s">
        <v>109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34298.99</v>
      </c>
      <c r="H111" s="42">
        <v>0</v>
      </c>
      <c r="I111" s="42">
        <v>0</v>
      </c>
      <c r="J111" s="42">
        <v>0</v>
      </c>
      <c r="K111" s="43">
        <f t="shared" si="21"/>
        <v>34298.99</v>
      </c>
    </row>
    <row r="112" spans="1:11" ht="18.75" customHeight="1">
      <c r="A112" s="27" t="s">
        <v>110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197131.84</v>
      </c>
      <c r="H112" s="42">
        <v>0</v>
      </c>
      <c r="I112" s="42">
        <v>0</v>
      </c>
      <c r="J112" s="42">
        <v>0</v>
      </c>
      <c r="K112" s="43">
        <f t="shared" si="21"/>
        <v>197131.84</v>
      </c>
    </row>
    <row r="113" spans="1:11" ht="18.75" customHeight="1">
      <c r="A113" s="27" t="s">
        <v>111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165083.65</v>
      </c>
      <c r="H113" s="42">
        <v>0</v>
      </c>
      <c r="I113" s="42">
        <v>0</v>
      </c>
      <c r="J113" s="42">
        <v>0</v>
      </c>
      <c r="K113" s="43">
        <f t="shared" si="21"/>
        <v>165083.65</v>
      </c>
    </row>
    <row r="114" spans="1:11" ht="18.75" customHeight="1">
      <c r="A114" s="27" t="s">
        <v>112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476019.05</v>
      </c>
      <c r="H114" s="42">
        <v>0</v>
      </c>
      <c r="I114" s="42">
        <v>0</v>
      </c>
      <c r="J114" s="42">
        <v>0</v>
      </c>
      <c r="K114" s="43">
        <f t="shared" si="21"/>
        <v>476019.05</v>
      </c>
    </row>
    <row r="115" spans="1:11" ht="18.75" customHeight="1">
      <c r="A115" s="27" t="s">
        <v>113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244838.85</v>
      </c>
      <c r="I115" s="42">
        <v>0</v>
      </c>
      <c r="J115" s="42">
        <v>0</v>
      </c>
      <c r="K115" s="43">
        <f t="shared" si="21"/>
        <v>244838.85</v>
      </c>
    </row>
    <row r="116" spans="1:11" ht="18.75" customHeight="1">
      <c r="A116" s="27" t="s">
        <v>114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28">
        <v>424543.94</v>
      </c>
      <c r="I116" s="42">
        <v>0</v>
      </c>
      <c r="J116" s="42">
        <v>0</v>
      </c>
      <c r="K116" s="43">
        <f t="shared" si="21"/>
        <v>424543.94</v>
      </c>
    </row>
    <row r="117" spans="1:11" ht="18.75" customHeight="1">
      <c r="A117" s="27" t="s">
        <v>115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28">
        <v>294731.56</v>
      </c>
      <c r="J117" s="42">
        <v>0</v>
      </c>
      <c r="K117" s="43">
        <f t="shared" si="21"/>
        <v>294731.56</v>
      </c>
    </row>
    <row r="118" spans="1:11" ht="18.75" customHeight="1">
      <c r="A118" s="29" t="s">
        <v>116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484332.41</v>
      </c>
      <c r="K118" s="46">
        <f t="shared" si="21"/>
        <v>484332.41</v>
      </c>
    </row>
    <row r="119" spans="1:11" ht="18.75" customHeight="1">
      <c r="A119" s="41"/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4"/>
    </row>
    <row r="120" spans="1:11" ht="18.75" customHeight="1">
      <c r="A120" s="59"/>
    </row>
    <row r="121" spans="1:11" ht="18.75" customHeight="1">
      <c r="A121" s="41"/>
    </row>
    <row r="122" spans="1:11" ht="18.75" customHeight="1">
      <c r="A122" s="41"/>
    </row>
    <row r="123" spans="1:11" ht="15.75">
      <c r="A123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2014-01-08T17:29:37Z</dcterms:modified>
</cp:coreProperties>
</file>