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<sst xmlns="http://schemas.openxmlformats.org/spreadsheetml/2006/main" count="98" uniqueCount="98">
  <si>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</si>
  <si>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</si>
  <si>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</si>
  <si>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</si>
  <si>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</si>
  <si>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</si>
  <si>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</si>
  <si>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</si>
  <si>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</si>
  <si>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</si>
  <si>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</si>
  <si>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</si>
  <si>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</si>
  <si>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</si>
  <si>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</si>
  <si>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</si>
  <si>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</si>
  <si>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</si>
  <si>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</si>
  <si>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</si>
  <si>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</si>
  <si>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</si>
  <si>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</si>
  <si>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</si>
  <si>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</si>
  <si>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</si>
  <si>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</si>
  <si>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</si>
  <si>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</si>
  <si>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</si>
  <si>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</si>
  <si>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</si>
  <si>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</si>
  <si>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</si>
  <si>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</si>
  <si>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</si>
  <si>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</si>
  <si>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</si>
  <si>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</si>
  <si>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</si>
  <si>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</si>
  <si>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</si>
  <si>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</si>
  <si>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</si>
  <si>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</si>
  <si>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</si>
  <si>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</si>
  <si>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</si>
  <si>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</si>
  <si>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</si>
  <si>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</si>
  <si>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</si>
  <si>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</si>
  <si>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</si>
  <si>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</si>
  <si>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</si>
  <si>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</si>
  <si>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</si>
  <si>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</si>
  <si>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</si>
  <si>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</si>
  <si>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</si>
  <si>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</si>
  <si>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</si>
  <si>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</si>
  <si>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</si>
  <si>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</si>
  <si>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</si>
  <si>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</si>
  <si>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</si>
  <si>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</si>
  <si>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</si>
  <si>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</si>
  <si>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</si>
  <si>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</si>
  <si>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</si>
  <si>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</si>
  <si>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</si>
  <si>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</si>
  <si>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</si>
  <si>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</si>
  <si>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</si>
  <si>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</si>
  <si>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</si>
  <si>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</si>
  <si>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</si>
  <si>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</si>
  <si>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</si>
  <si>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</si>
  <si>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</si>
  <si>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</si>
  <si>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</si>
  <si>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</si>
  <si>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</si>
  <si>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</si>
  <si>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</si>
  <si>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</si>
  <si>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28/02/14 - VENCIMENTO 11/03/14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</si>
</sst>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523626</v>
      </c>
      <c r="C7" s="10">
        <f aca="true" t="shared" si="0" ref="C7:I7">C8+C20+C24</f>
        <v>396679</v>
      </c>
      <c r="D7" s="10">
        <f t="shared" si="0"/>
        <v>589129</v>
      </c>
      <c r="E7" s="10">
        <f t="shared" si="0"/>
        <v>741034</v>
      </c>
      <c r="F7" s="10">
        <f t="shared" si="0"/>
        <v>458514</v>
      </c>
      <c r="G7" s="10">
        <f t="shared" si="0"/>
        <v>750281</v>
      </c>
      <c r="H7" s="10">
        <f t="shared" si="0"/>
        <v>389997</v>
      </c>
      <c r="I7" s="10">
        <f t="shared" si="0"/>
        <v>267399</v>
      </c>
      <c r="J7" s="10">
        <f>+J8+J20+J24</f>
        <v>4116659</v>
      </c>
      <c r="L7" s="42"/>
    </row>
    <row r="8" spans="1:10" ht="15.75">
      <c r="A8" s="11" t="s">
        <v>96</v>
      </c>
      <c r="B8" s="12">
        <f>+B9+B12+B16</f>
        <v>291831</v>
      </c>
      <c r="C8" s="12">
        <f aca="true" t="shared" si="1" ref="C8:I8">+C9+C12+C16</f>
        <v>235742</v>
      </c>
      <c r="D8" s="12">
        <f t="shared" si="1"/>
        <v>374321</v>
      </c>
      <c r="E8" s="12">
        <f t="shared" si="1"/>
        <v>438593</v>
      </c>
      <c r="F8" s="12">
        <f t="shared" si="1"/>
        <v>263100</v>
      </c>
      <c r="G8" s="12">
        <f t="shared" si="1"/>
        <v>438906</v>
      </c>
      <c r="H8" s="12">
        <f t="shared" si="1"/>
        <v>208926</v>
      </c>
      <c r="I8" s="12">
        <f t="shared" si="1"/>
        <v>162810</v>
      </c>
      <c r="J8" s="12">
        <f>SUM(B8:I8)</f>
        <v>2414229</v>
      </c>
    </row>
    <row r="9" spans="1:10" ht="15.75">
      <c r="A9" s="13" t="s">
        <v>22</v>
      </c>
      <c r="B9" s="14">
        <v>40169</v>
      </c>
      <c r="C9" s="14">
        <v>36980</v>
      </c>
      <c r="D9" s="14">
        <v>41010</v>
      </c>
      <c r="E9" s="14">
        <v>47812</v>
      </c>
      <c r="F9" s="14">
        <v>40192</v>
      </c>
      <c r="G9" s="14">
        <v>50592</v>
      </c>
      <c r="H9" s="14">
        <v>21408</v>
      </c>
      <c r="I9" s="14">
        <v>25756</v>
      </c>
      <c r="J9" s="12">
        <f aca="true" t="shared" si="2" ref="J9:J19">SUM(B9:I9)</f>
        <v>303919</v>
      </c>
    </row>
    <row r="10" spans="1:10" ht="15.75">
      <c r="A10" s="15" t="s">
        <v>23</v>
      </c>
      <c r="B10" s="14">
        <f>+B9-B11</f>
        <v>40169</v>
      </c>
      <c r="C10" s="14">
        <f aca="true" t="shared" si="3" ref="C10:I10">+C9-C11</f>
        <v>36980</v>
      </c>
      <c r="D10" s="14">
        <f t="shared" si="3"/>
        <v>41010</v>
      </c>
      <c r="E10" s="14">
        <f t="shared" si="3"/>
        <v>47812</v>
      </c>
      <c r="F10" s="14">
        <f t="shared" si="3"/>
        <v>40192</v>
      </c>
      <c r="G10" s="14">
        <f t="shared" si="3"/>
        <v>50592</v>
      </c>
      <c r="H10" s="14">
        <f t="shared" si="3"/>
        <v>21408</v>
      </c>
      <c r="I10" s="14">
        <f t="shared" si="3"/>
        <v>25756</v>
      </c>
      <c r="J10" s="12">
        <f t="shared" si="2"/>
        <v>303919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249459</v>
      </c>
      <c r="C12" s="14">
        <f aca="true" t="shared" si="4" ref="C12:I12">C13+C14+C15</f>
        <v>196883</v>
      </c>
      <c r="D12" s="14">
        <f t="shared" si="4"/>
        <v>331014</v>
      </c>
      <c r="E12" s="14">
        <f t="shared" si="4"/>
        <v>387511</v>
      </c>
      <c r="F12" s="14">
        <f t="shared" si="4"/>
        <v>220726</v>
      </c>
      <c r="G12" s="14">
        <f t="shared" si="4"/>
        <v>385093</v>
      </c>
      <c r="H12" s="14">
        <f t="shared" si="4"/>
        <v>185846</v>
      </c>
      <c r="I12" s="14">
        <f t="shared" si="4"/>
        <v>136036</v>
      </c>
      <c r="J12" s="12">
        <f t="shared" si="2"/>
        <v>2092568</v>
      </c>
    </row>
    <row r="13" spans="1:10" ht="15.75">
      <c r="A13" s="15" t="s">
        <v>25</v>
      </c>
      <c r="B13" s="14">
        <v>123588</v>
      </c>
      <c r="C13" s="14">
        <v>98008</v>
      </c>
      <c r="D13" s="14">
        <v>161725</v>
      </c>
      <c r="E13" s="14">
        <v>191879</v>
      </c>
      <c r="F13" s="14">
        <v>114101</v>
      </c>
      <c r="G13" s="14">
        <v>196457</v>
      </c>
      <c r="H13" s="14">
        <v>94523</v>
      </c>
      <c r="I13" s="14">
        <v>67962</v>
      </c>
      <c r="J13" s="12">
        <f t="shared" si="2"/>
        <v>1048243</v>
      </c>
    </row>
    <row r="14" spans="1:10" ht="15.75">
      <c r="A14" s="15" t="s">
        <v>26</v>
      </c>
      <c r="B14" s="14">
        <v>104380</v>
      </c>
      <c r="C14" s="14">
        <v>79355</v>
      </c>
      <c r="D14" s="14">
        <v>141879</v>
      </c>
      <c r="E14" s="14">
        <v>159277</v>
      </c>
      <c r="F14" s="14">
        <v>87311</v>
      </c>
      <c r="G14" s="14">
        <v>157872</v>
      </c>
      <c r="H14" s="14">
        <v>76200</v>
      </c>
      <c r="I14" s="14">
        <v>58446</v>
      </c>
      <c r="J14" s="12">
        <f t="shared" si="2"/>
        <v>864720</v>
      </c>
    </row>
    <row r="15" spans="1:10" ht="15.75">
      <c r="A15" s="15" t="s">
        <v>27</v>
      </c>
      <c r="B15" s="14">
        <v>21491</v>
      </c>
      <c r="C15" s="14">
        <v>19520</v>
      </c>
      <c r="D15" s="14">
        <v>27410</v>
      </c>
      <c r="E15" s="14">
        <v>36355</v>
      </c>
      <c r="F15" s="14">
        <v>19314</v>
      </c>
      <c r="G15" s="14">
        <v>30764</v>
      </c>
      <c r="H15" s="14">
        <v>15123</v>
      </c>
      <c r="I15" s="14">
        <v>9628</v>
      </c>
      <c r="J15" s="12">
        <f t="shared" si="2"/>
        <v>179605</v>
      </c>
    </row>
    <row r="16" spans="1:10" ht="15.75">
      <c r="A16" s="16" t="s">
        <v>95</v>
      </c>
      <c r="B16" s="14">
        <f>B17+B18+B19</f>
        <v>2203</v>
      </c>
      <c r="C16" s="14">
        <f aca="true" t="shared" si="5" ref="C16:I16">C17+C18+C19</f>
        <v>1879</v>
      </c>
      <c r="D16" s="14">
        <f t="shared" si="5"/>
        <v>2297</v>
      </c>
      <c r="E16" s="14">
        <f t="shared" si="5"/>
        <v>3270</v>
      </c>
      <c r="F16" s="14">
        <f t="shared" si="5"/>
        <v>2182</v>
      </c>
      <c r="G16" s="14">
        <f t="shared" si="5"/>
        <v>3221</v>
      </c>
      <c r="H16" s="14">
        <f t="shared" si="5"/>
        <v>1672</v>
      </c>
      <c r="I16" s="14">
        <f t="shared" si="5"/>
        <v>1018</v>
      </c>
      <c r="J16" s="12">
        <f t="shared" si="2"/>
        <v>17742</v>
      </c>
    </row>
    <row r="17" spans="1:10" ht="15.75">
      <c r="A17" s="15" t="s">
        <v>92</v>
      </c>
      <c r="B17" s="14">
        <v>1711</v>
      </c>
      <c r="C17" s="14">
        <v>1557</v>
      </c>
      <c r="D17" s="14">
        <v>1887</v>
      </c>
      <c r="E17" s="14">
        <v>2622</v>
      </c>
      <c r="F17" s="14">
        <v>1710</v>
      </c>
      <c r="G17" s="14">
        <v>2637</v>
      </c>
      <c r="H17" s="14">
        <v>1413</v>
      </c>
      <c r="I17" s="14">
        <v>864</v>
      </c>
      <c r="J17" s="12">
        <f t="shared" si="2"/>
        <v>14401</v>
      </c>
    </row>
    <row r="18" spans="1:10" ht="15.75">
      <c r="A18" s="15" t="s">
        <v>93</v>
      </c>
      <c r="B18" s="14">
        <v>34</v>
      </c>
      <c r="C18" s="14">
        <v>45</v>
      </c>
      <c r="D18" s="14">
        <v>68</v>
      </c>
      <c r="E18" s="14">
        <v>91</v>
      </c>
      <c r="F18" s="14">
        <v>80</v>
      </c>
      <c r="G18" s="14">
        <v>100</v>
      </c>
      <c r="H18" s="14">
        <v>21</v>
      </c>
      <c r="I18" s="14">
        <v>10</v>
      </c>
      <c r="J18" s="12">
        <f t="shared" si="2"/>
        <v>449</v>
      </c>
    </row>
    <row r="19" spans="1:10" ht="15.75">
      <c r="A19" s="15" t="s">
        <v>94</v>
      </c>
      <c r="B19" s="14">
        <v>458</v>
      </c>
      <c r="C19" s="14">
        <v>277</v>
      </c>
      <c r="D19" s="14">
        <v>342</v>
      </c>
      <c r="E19" s="14">
        <v>557</v>
      </c>
      <c r="F19" s="14">
        <v>392</v>
      </c>
      <c r="G19" s="14">
        <v>484</v>
      </c>
      <c r="H19" s="14">
        <v>238</v>
      </c>
      <c r="I19" s="14">
        <v>144</v>
      </c>
      <c r="J19" s="12">
        <f t="shared" si="2"/>
        <v>2892</v>
      </c>
    </row>
    <row r="20" spans="1:10" ht="15.75">
      <c r="A20" s="17" t="s">
        <v>28</v>
      </c>
      <c r="B20" s="18">
        <f>B21+B22+B23</f>
        <v>173694</v>
      </c>
      <c r="C20" s="18">
        <f aca="true" t="shared" si="6" ref="C20:I20">C21+C22+C23</f>
        <v>114678</v>
      </c>
      <c r="D20" s="18">
        <f t="shared" si="6"/>
        <v>143072</v>
      </c>
      <c r="E20" s="18">
        <f t="shared" si="6"/>
        <v>205530</v>
      </c>
      <c r="F20" s="18">
        <f t="shared" si="6"/>
        <v>139721</v>
      </c>
      <c r="G20" s="18">
        <f t="shared" si="6"/>
        <v>234407</v>
      </c>
      <c r="H20" s="18">
        <f t="shared" si="6"/>
        <v>146762</v>
      </c>
      <c r="I20" s="18">
        <f t="shared" si="6"/>
        <v>87394</v>
      </c>
      <c r="J20" s="12">
        <f aca="true" t="shared" si="7" ref="J20:J26">SUM(B20:I20)</f>
        <v>1245258</v>
      </c>
    </row>
    <row r="21" spans="1:10" ht="18.75" customHeight="1">
      <c r="A21" s="13" t="s">
        <v>29</v>
      </c>
      <c r="B21" s="14">
        <v>97356</v>
      </c>
      <c r="C21" s="14">
        <v>68366</v>
      </c>
      <c r="D21" s="14">
        <v>85763</v>
      </c>
      <c r="E21" s="14">
        <v>122868</v>
      </c>
      <c r="F21" s="14">
        <v>84324</v>
      </c>
      <c r="G21" s="14">
        <v>139017</v>
      </c>
      <c r="H21" s="14">
        <v>83722</v>
      </c>
      <c r="I21" s="14">
        <v>49684</v>
      </c>
      <c r="J21" s="12">
        <f t="shared" si="7"/>
        <v>731100</v>
      </c>
    </row>
    <row r="22" spans="1:10" ht="18.75" customHeight="1">
      <c r="A22" s="13" t="s">
        <v>30</v>
      </c>
      <c r="B22" s="14">
        <v>63444</v>
      </c>
      <c r="C22" s="14">
        <v>36916</v>
      </c>
      <c r="D22" s="14">
        <v>46308</v>
      </c>
      <c r="E22" s="14">
        <v>65712</v>
      </c>
      <c r="F22" s="14">
        <v>45498</v>
      </c>
      <c r="G22" s="14">
        <v>79327</v>
      </c>
      <c r="H22" s="14">
        <v>53722</v>
      </c>
      <c r="I22" s="14">
        <v>32689</v>
      </c>
      <c r="J22" s="12">
        <f t="shared" si="7"/>
        <v>423616</v>
      </c>
    </row>
    <row r="23" spans="1:10" ht="18.75" customHeight="1">
      <c r="A23" s="13" t="s">
        <v>31</v>
      </c>
      <c r="B23" s="14">
        <v>12894</v>
      </c>
      <c r="C23" s="14">
        <v>9396</v>
      </c>
      <c r="D23" s="14">
        <v>11001</v>
      </c>
      <c r="E23" s="14">
        <v>16950</v>
      </c>
      <c r="F23" s="14">
        <v>9899</v>
      </c>
      <c r="G23" s="14">
        <v>16063</v>
      </c>
      <c r="H23" s="14">
        <v>9318</v>
      </c>
      <c r="I23" s="14">
        <v>5021</v>
      </c>
      <c r="J23" s="12">
        <f t="shared" si="7"/>
        <v>90542</v>
      </c>
    </row>
    <row r="24" spans="1:10" ht="18.75" customHeight="1">
      <c r="A24" s="17" t="s">
        <v>32</v>
      </c>
      <c r="B24" s="14">
        <f>B25+B26</f>
        <v>58101</v>
      </c>
      <c r="C24" s="14">
        <f aca="true" t="shared" si="8" ref="C24:I24">C25+C26</f>
        <v>46259</v>
      </c>
      <c r="D24" s="14">
        <f t="shared" si="8"/>
        <v>71736</v>
      </c>
      <c r="E24" s="14">
        <f t="shared" si="8"/>
        <v>96911</v>
      </c>
      <c r="F24" s="14">
        <f t="shared" si="8"/>
        <v>55693</v>
      </c>
      <c r="G24" s="14">
        <f t="shared" si="8"/>
        <v>76968</v>
      </c>
      <c r="H24" s="14">
        <f t="shared" si="8"/>
        <v>34309</v>
      </c>
      <c r="I24" s="14">
        <f t="shared" si="8"/>
        <v>17195</v>
      </c>
      <c r="J24" s="12">
        <f t="shared" si="7"/>
        <v>457172</v>
      </c>
    </row>
    <row r="25" spans="1:10" ht="18.75" customHeight="1">
      <c r="A25" s="13" t="s">
        <v>33</v>
      </c>
      <c r="B25" s="14">
        <v>37185</v>
      </c>
      <c r="C25" s="14">
        <v>29606</v>
      </c>
      <c r="D25" s="14">
        <v>45911</v>
      </c>
      <c r="E25" s="14">
        <v>62023</v>
      </c>
      <c r="F25" s="14">
        <v>35644</v>
      </c>
      <c r="G25" s="14">
        <v>49260</v>
      </c>
      <c r="H25" s="14">
        <v>21958</v>
      </c>
      <c r="I25" s="14">
        <v>11005</v>
      </c>
      <c r="J25" s="12">
        <f t="shared" si="7"/>
        <v>292592</v>
      </c>
    </row>
    <row r="26" spans="1:10" ht="18.75" customHeight="1">
      <c r="A26" s="13" t="s">
        <v>34</v>
      </c>
      <c r="B26" s="14">
        <v>20916</v>
      </c>
      <c r="C26" s="14">
        <v>16653</v>
      </c>
      <c r="D26" s="14">
        <v>25825</v>
      </c>
      <c r="E26" s="14">
        <v>34888</v>
      </c>
      <c r="F26" s="14">
        <v>20049</v>
      </c>
      <c r="G26" s="14">
        <v>27708</v>
      </c>
      <c r="H26" s="14">
        <v>12351</v>
      </c>
      <c r="I26" s="14">
        <v>6190</v>
      </c>
      <c r="J26" s="12">
        <f t="shared" si="7"/>
        <v>164580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0.9772</v>
      </c>
      <c r="C29" s="22">
        <v>0.9836</v>
      </c>
      <c r="D29" s="22">
        <v>1</v>
      </c>
      <c r="E29" s="22">
        <v>1</v>
      </c>
      <c r="F29" s="22">
        <v>1</v>
      </c>
      <c r="G29" s="22">
        <v>1</v>
      </c>
      <c r="H29" s="22">
        <v>0.9398</v>
      </c>
      <c r="I29" s="22">
        <v>0.9864</v>
      </c>
      <c r="J29" s="21"/>
    </row>
    <row r="30" spans="1:10" ht="18.75" customHeight="1">
      <c r="A30" s="17" t="s">
        <v>36</v>
      </c>
      <c r="B30" s="23">
        <v>0.7988</v>
      </c>
      <c r="C30" s="23">
        <v>0.713</v>
      </c>
      <c r="D30" s="23">
        <v>0.7791</v>
      </c>
      <c r="E30" s="23">
        <v>0.7594</v>
      </c>
      <c r="F30" s="23">
        <v>0.7184</v>
      </c>
      <c r="G30" s="23">
        <v>0.7094</v>
      </c>
      <c r="H30" s="23">
        <v>0.6225</v>
      </c>
      <c r="I30" s="24">
        <v>0.8461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0.9574049203057143</v>
      </c>
      <c r="C32" s="23">
        <f aca="true" t="shared" si="9" ref="C32:I32">(((+C$8+C$20)*C$29)+(C$24*C$30))/C$7</f>
        <v>0.9520437910754036</v>
      </c>
      <c r="D32" s="23">
        <f t="shared" si="9"/>
        <v>0.9731018462849393</v>
      </c>
      <c r="E32" s="23">
        <f t="shared" si="9"/>
        <v>0.9685347951645944</v>
      </c>
      <c r="F32" s="23">
        <f t="shared" si="9"/>
        <v>0.9657957035117795</v>
      </c>
      <c r="G32" s="23">
        <f t="shared" si="9"/>
        <v>0.9701886349247816</v>
      </c>
      <c r="H32" s="23">
        <f t="shared" si="9"/>
        <v>0.9118863347666777</v>
      </c>
      <c r="I32" s="23">
        <f t="shared" si="9"/>
        <v>0.9773780571355914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1.4977642573262595</v>
      </c>
      <c r="C35" s="26">
        <f aca="true" t="shared" si="10" ref="C35:I35">C32*C34</f>
        <v>1.464433759432186</v>
      </c>
      <c r="D35" s="26">
        <f t="shared" si="10"/>
        <v>1.5122002691267957</v>
      </c>
      <c r="E35" s="26">
        <f t="shared" si="10"/>
        <v>1.504328243849648</v>
      </c>
      <c r="F35" s="26">
        <f t="shared" si="10"/>
        <v>1.459896785428406</v>
      </c>
      <c r="G35" s="26">
        <f t="shared" si="10"/>
        <v>1.537166873174824</v>
      </c>
      <c r="H35" s="26">
        <f t="shared" si="10"/>
        <v>1.6556208294023802</v>
      </c>
      <c r="I35" s="26">
        <f t="shared" si="10"/>
        <v>1.8770545587289034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784268.31</v>
      </c>
      <c r="C41" s="29">
        <f aca="true" t="shared" si="13" ref="C41:I41">+C42+C43</f>
        <v>580910.12</v>
      </c>
      <c r="D41" s="29">
        <f t="shared" si="13"/>
        <v>890881.03</v>
      </c>
      <c r="E41" s="29">
        <f t="shared" si="13"/>
        <v>1114758.38</v>
      </c>
      <c r="F41" s="29">
        <f t="shared" si="13"/>
        <v>669383.11</v>
      </c>
      <c r="G41" s="29">
        <f t="shared" si="13"/>
        <v>1153307.1</v>
      </c>
      <c r="H41" s="29">
        <f t="shared" si="13"/>
        <v>645687.16</v>
      </c>
      <c r="I41" s="29">
        <f t="shared" si="13"/>
        <v>501922.51</v>
      </c>
      <c r="J41" s="29">
        <f t="shared" si="12"/>
        <v>6341117.72</v>
      </c>
      <c r="L41" s="43"/>
      <c r="M41" s="43"/>
    </row>
    <row r="42" spans="1:10" ht="15.75">
      <c r="A42" s="17" t="s">
        <v>72</v>
      </c>
      <c r="B42" s="30">
        <f>ROUND(+B7*B35,2)</f>
        <v>784268.31</v>
      </c>
      <c r="C42" s="30">
        <f aca="true" t="shared" si="14" ref="C42:I42">ROUND(+C7*C35,2)</f>
        <v>580910.12</v>
      </c>
      <c r="D42" s="30">
        <f t="shared" si="14"/>
        <v>890881.03</v>
      </c>
      <c r="E42" s="30">
        <f t="shared" si="14"/>
        <v>1114758.38</v>
      </c>
      <c r="F42" s="30">
        <f t="shared" si="14"/>
        <v>669383.11</v>
      </c>
      <c r="G42" s="30">
        <f t="shared" si="14"/>
        <v>1153307.1</v>
      </c>
      <c r="H42" s="30">
        <f t="shared" si="14"/>
        <v>645687.16</v>
      </c>
      <c r="I42" s="30">
        <f t="shared" si="14"/>
        <v>501922.51</v>
      </c>
      <c r="J42" s="30">
        <f>SUM(B42:I42)</f>
        <v>6341117.72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-127019.4</v>
      </c>
      <c r="C45" s="31">
        <f t="shared" si="16"/>
        <v>-116447.1</v>
      </c>
      <c r="D45" s="31">
        <f t="shared" si="16"/>
        <v>-144822</v>
      </c>
      <c r="E45" s="31">
        <f t="shared" si="16"/>
        <v>-149578.95</v>
      </c>
      <c r="F45" s="31">
        <f t="shared" si="16"/>
        <v>-122337.6</v>
      </c>
      <c r="G45" s="31">
        <f t="shared" si="16"/>
        <v>-161705.15</v>
      </c>
      <c r="H45" s="31">
        <f t="shared" si="16"/>
        <v>-70645.03</v>
      </c>
      <c r="I45" s="31">
        <f t="shared" si="16"/>
        <v>-79341.57</v>
      </c>
      <c r="J45" s="31">
        <f t="shared" si="16"/>
        <v>-971896.8</v>
      </c>
      <c r="L45" s="43"/>
    </row>
    <row r="46" spans="1:12" ht="15.75">
      <c r="A46" s="17" t="s">
        <v>42</v>
      </c>
      <c r="B46" s="32">
        <f>B47+B48</f>
        <v>-120507</v>
      </c>
      <c r="C46" s="32">
        <f aca="true" t="shared" si="17" ref="C46:I46">C47+C48</f>
        <v>-110940</v>
      </c>
      <c r="D46" s="32">
        <f t="shared" si="17"/>
        <v>-123030</v>
      </c>
      <c r="E46" s="32">
        <f t="shared" si="17"/>
        <v>-143436</v>
      </c>
      <c r="F46" s="32">
        <f t="shared" si="17"/>
        <v>-120576</v>
      </c>
      <c r="G46" s="32">
        <f t="shared" si="17"/>
        <v>-151776</v>
      </c>
      <c r="H46" s="32">
        <f t="shared" si="17"/>
        <v>-64224</v>
      </c>
      <c r="I46" s="32">
        <f t="shared" si="17"/>
        <v>-77268</v>
      </c>
      <c r="J46" s="31">
        <f t="shared" si="12"/>
        <v>-911757</v>
      </c>
      <c r="L46" s="67"/>
    </row>
    <row r="47" spans="1:12" ht="15.75">
      <c r="A47" s="13" t="s">
        <v>67</v>
      </c>
      <c r="B47" s="20">
        <f aca="true" t="shared" si="18" ref="B47:I47">ROUND(-B9*$D$3,2)</f>
        <v>-120507</v>
      </c>
      <c r="C47" s="20">
        <f t="shared" si="18"/>
        <v>-110940</v>
      </c>
      <c r="D47" s="20">
        <f t="shared" si="18"/>
        <v>-123030</v>
      </c>
      <c r="E47" s="20">
        <f t="shared" si="18"/>
        <v>-143436</v>
      </c>
      <c r="F47" s="20">
        <f t="shared" si="18"/>
        <v>-120576</v>
      </c>
      <c r="G47" s="20">
        <f t="shared" si="18"/>
        <v>-151776</v>
      </c>
      <c r="H47" s="20">
        <f t="shared" si="18"/>
        <v>-64224</v>
      </c>
      <c r="I47" s="20">
        <f t="shared" si="18"/>
        <v>-77268</v>
      </c>
      <c r="J47" s="57">
        <f t="shared" si="12"/>
        <v>-911757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-6512.4</v>
      </c>
      <c r="C49" s="32">
        <f t="shared" si="20"/>
        <v>-5507.1</v>
      </c>
      <c r="D49" s="32">
        <f t="shared" si="20"/>
        <v>-21792</v>
      </c>
      <c r="E49" s="32">
        <f t="shared" si="20"/>
        <v>-6142.95</v>
      </c>
      <c r="F49" s="32">
        <f t="shared" si="20"/>
        <v>-1761.6</v>
      </c>
      <c r="G49" s="32">
        <f t="shared" si="20"/>
        <v>-9929.15</v>
      </c>
      <c r="H49" s="32">
        <f t="shared" si="20"/>
        <v>-6421.03</v>
      </c>
      <c r="I49" s="32">
        <f t="shared" si="20"/>
        <v>-2073.57</v>
      </c>
      <c r="J49" s="32">
        <f t="shared" si="20"/>
        <v>-60139.799999999996</v>
      </c>
      <c r="L49" s="50"/>
    </row>
    <row r="50" spans="1:10" ht="15.75">
      <c r="A50" s="13" t="s">
        <v>60</v>
      </c>
      <c r="B50" s="27">
        <v>-6512.4</v>
      </c>
      <c r="C50" s="27">
        <v>-5507.1</v>
      </c>
      <c r="D50" s="27">
        <v>-21792</v>
      </c>
      <c r="E50" s="27">
        <v>-6142.95</v>
      </c>
      <c r="F50" s="27">
        <v>-1761.6</v>
      </c>
      <c r="G50" s="27">
        <v>-9929.15</v>
      </c>
      <c r="H50" s="27">
        <v>-6421.03</v>
      </c>
      <c r="I50" s="27">
        <v>-2073.57</v>
      </c>
      <c r="J50" s="27">
        <f t="shared" si="12"/>
        <v>-60139.799999999996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657248.91</v>
      </c>
      <c r="C57" s="35">
        <f t="shared" si="21"/>
        <v>464463.02</v>
      </c>
      <c r="D57" s="35">
        <f t="shared" si="21"/>
        <v>746059.03</v>
      </c>
      <c r="E57" s="35">
        <f t="shared" si="21"/>
        <v>965179.4299999999</v>
      </c>
      <c r="F57" s="35">
        <f t="shared" si="21"/>
        <v>547045.51</v>
      </c>
      <c r="G57" s="35">
        <f t="shared" si="21"/>
        <v>991601.9500000001</v>
      </c>
      <c r="H57" s="35">
        <f t="shared" si="21"/>
        <v>575042.13</v>
      </c>
      <c r="I57" s="35">
        <f t="shared" si="21"/>
        <v>422580.94</v>
      </c>
      <c r="J57" s="35">
        <f>SUM(B57:I57)</f>
        <v>5369220.920000001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5369220.89</v>
      </c>
      <c r="L60" s="43"/>
    </row>
    <row r="61" spans="1:10" ht="17.25" customHeight="1">
      <c r="A61" s="17" t="s">
        <v>46</v>
      </c>
      <c r="B61" s="45">
        <v>100221.36</v>
      </c>
      <c r="C61" s="45">
        <v>95185.63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195406.99</v>
      </c>
    </row>
    <row r="62" spans="1:10" ht="17.25" customHeight="1">
      <c r="A62" s="17" t="s">
        <v>52</v>
      </c>
      <c r="B62" s="45">
        <v>339543.68</v>
      </c>
      <c r="C62" s="45">
        <v>231580.86</v>
      </c>
      <c r="D62" s="44">
        <v>0</v>
      </c>
      <c r="E62" s="45">
        <v>111333.4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682457.9400000001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68851.67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68851.67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154881.38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154881.38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45721.31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45721.31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40508.8</v>
      </c>
      <c r="E66" s="44">
        <v>0</v>
      </c>
      <c r="F66" s="45">
        <v>69892.64</v>
      </c>
      <c r="G66" s="44">
        <v>0</v>
      </c>
      <c r="H66" s="44">
        <v>0</v>
      </c>
      <c r="I66" s="44">
        <v>0</v>
      </c>
      <c r="J66" s="35">
        <f t="shared" si="22"/>
        <v>110401.44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98164.98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98164.98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99842.18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99842.18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15729.89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15729.89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212193.61</v>
      </c>
      <c r="G70" s="44">
        <v>0</v>
      </c>
      <c r="H70" s="44">
        <v>0</v>
      </c>
      <c r="I70" s="44">
        <v>0</v>
      </c>
      <c r="J70" s="35">
        <f t="shared" si="22"/>
        <v>212193.61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147566.17</v>
      </c>
      <c r="H71" s="45">
        <v>194765.8</v>
      </c>
      <c r="I71" s="44">
        <v>0</v>
      </c>
      <c r="J71" s="32">
        <f t="shared" si="22"/>
        <v>342331.97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250013.02</v>
      </c>
      <c r="H72" s="44">
        <v>0</v>
      </c>
      <c r="I72" s="44">
        <v>0</v>
      </c>
      <c r="J72" s="35">
        <f t="shared" si="22"/>
        <v>250013.02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16895.22</v>
      </c>
      <c r="J73" s="32">
        <f t="shared" si="22"/>
        <v>16895.22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134538.67</v>
      </c>
      <c r="J74" s="35">
        <f t="shared" si="22"/>
        <v>134538.67</v>
      </c>
    </row>
    <row r="75" spans="1:10" ht="17.25" customHeight="1">
      <c r="A75" s="41" t="s">
        <v>65</v>
      </c>
      <c r="B75" s="39">
        <v>217483.87</v>
      </c>
      <c r="C75" s="39">
        <v>137696.53</v>
      </c>
      <c r="D75" s="39">
        <v>436095.85</v>
      </c>
      <c r="E75" s="39">
        <v>640108.96</v>
      </c>
      <c r="F75" s="39">
        <v>264959.27</v>
      </c>
      <c r="G75" s="39">
        <v>594022.76</v>
      </c>
      <c r="H75" s="39">
        <v>380276.33</v>
      </c>
      <c r="I75" s="39">
        <v>271147.05</v>
      </c>
      <c r="J75" s="39">
        <f>SUM(B75:I75)</f>
        <v>2941790.62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1.5924670847389517</v>
      </c>
      <c r="C79" s="55">
        <v>1.551193610880481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1.4768928484029227</v>
      </c>
      <c r="C80" s="55">
        <v>1.4347300063957875</v>
      </c>
      <c r="D80" s="55"/>
      <c r="E80" s="55">
        <v>1.5353212680373276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1.4158853700403262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1.488431642860486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1.805062943465324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1.7128772818634874</v>
      </c>
      <c r="E84" s="55">
        <v>0</v>
      </c>
      <c r="F84" s="55">
        <v>1.5063132502659171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1.482038740641198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1.480119264498713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1.4664584495259343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1.4502388404972308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1.4779644978002926</v>
      </c>
      <c r="H89" s="55">
        <v>1.655620838109011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1.6195904116926845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1.8357114517206816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1.9001264981966286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2014-03-11T12:31:55Z</dcterms:modified>
  <cp:category/>
  <cp:version/>
  <cp:contentType/>
  <cp:contentStatus/>
</cp:coreProperties>
</file>