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<sst xmlns="http://schemas.openxmlformats.org/spreadsheetml/2006/main" count="98" uniqueCount="98">
  <si>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</si>
  <si>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</si>
  <si>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</si>
  <si>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</si>
  <si>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</si>
  <si>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</si>
  <si>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</si>
  <si>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</si>
  <si>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</si>
  <si>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</si>
  <si>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</si>
  <si>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</si>
  <si>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</si>
  <si>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</si>
  <si>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</si>
  <si>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</si>
  <si>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</si>
  <si>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</si>
  <si>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</si>
  <si>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</si>
  <si>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</si>
  <si>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</si>
  <si>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</si>
  <si>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</si>
  <si>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</si>
  <si>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</si>
  <si>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</si>
  <si>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</si>
  <si>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</si>
  <si>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</si>
  <si>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</si>
  <si>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</si>
  <si>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</si>
  <si>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</si>
  <si>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</si>
  <si>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</si>
  <si>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</si>
  <si>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</si>
  <si>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</si>
  <si>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</si>
  <si>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</si>
  <si>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</si>
  <si>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</si>
  <si>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</si>
  <si>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</si>
  <si>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</si>
  <si>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</si>
  <si>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</si>
  <si>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</si>
  <si>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</si>
  <si>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</si>
  <si>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</si>
  <si>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</si>
  <si>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</si>
  <si>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</si>
  <si>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</si>
  <si>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</si>
  <si>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</si>
  <si>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</si>
  <si>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</si>
  <si>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</si>
  <si>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</si>
  <si>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</si>
  <si>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</si>
  <si>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</si>
  <si>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</si>
  <si>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</si>
  <si>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</si>
  <si>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</si>
  <si>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</si>
  <si>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</si>
  <si>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</si>
  <si>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</si>
  <si>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</si>
  <si>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</si>
  <si>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</si>
  <si>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</si>
  <si>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</si>
  <si>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</si>
  <si>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</si>
  <si>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</si>
  <si>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</si>
  <si>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</si>
  <si>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</si>
  <si>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</si>
  <si>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</si>
  <si>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</si>
  <si>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</si>
  <si>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</si>
  <si>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</si>
  <si>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</si>
  <si>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</si>
  <si>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</si>
  <si>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</si>
  <si>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</si>
  <si>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</si>
  <si>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</si>
  <si>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27/02/14 - VENCIMENTO 10/03/14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</si>
</sst>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522258</v>
      </c>
      <c r="C7" s="10">
        <f aca="true" t="shared" si="0" ref="C7:I7">C8+C20+C24</f>
        <v>402652</v>
      </c>
      <c r="D7" s="10">
        <f t="shared" si="0"/>
        <v>594090</v>
      </c>
      <c r="E7" s="10">
        <f t="shared" si="0"/>
        <v>746798</v>
      </c>
      <c r="F7" s="10">
        <f t="shared" si="0"/>
        <v>468398</v>
      </c>
      <c r="G7" s="10">
        <f t="shared" si="0"/>
        <v>750376</v>
      </c>
      <c r="H7" s="10">
        <f t="shared" si="0"/>
        <v>395691</v>
      </c>
      <c r="I7" s="10">
        <f t="shared" si="0"/>
        <v>271571</v>
      </c>
      <c r="J7" s="10">
        <f>+J8+J20+J24</f>
        <v>4151834</v>
      </c>
      <c r="L7" s="42"/>
    </row>
    <row r="8" spans="1:10" ht="15.75">
      <c r="A8" s="11" t="s">
        <v>96</v>
      </c>
      <c r="B8" s="12">
        <f>+B9+B12+B16</f>
        <v>289800</v>
      </c>
      <c r="C8" s="12">
        <f aca="true" t="shared" si="1" ref="C8:I8">+C9+C12+C16</f>
        <v>239023</v>
      </c>
      <c r="D8" s="12">
        <f t="shared" si="1"/>
        <v>376812</v>
      </c>
      <c r="E8" s="12">
        <f t="shared" si="1"/>
        <v>439883</v>
      </c>
      <c r="F8" s="12">
        <f t="shared" si="1"/>
        <v>268837</v>
      </c>
      <c r="G8" s="12">
        <f t="shared" si="1"/>
        <v>436008</v>
      </c>
      <c r="H8" s="12">
        <f t="shared" si="1"/>
        <v>209923</v>
      </c>
      <c r="I8" s="12">
        <f t="shared" si="1"/>
        <v>164840</v>
      </c>
      <c r="J8" s="12">
        <f>SUM(B8:I8)</f>
        <v>2425126</v>
      </c>
    </row>
    <row r="9" spans="1:10" ht="15.75">
      <c r="A9" s="13" t="s">
        <v>22</v>
      </c>
      <c r="B9" s="14">
        <v>35464</v>
      </c>
      <c r="C9" s="14">
        <v>34048</v>
      </c>
      <c r="D9" s="14">
        <v>36385</v>
      </c>
      <c r="E9" s="14">
        <v>41862</v>
      </c>
      <c r="F9" s="14">
        <v>37695</v>
      </c>
      <c r="G9" s="14">
        <v>45291</v>
      </c>
      <c r="H9" s="14">
        <v>19370</v>
      </c>
      <c r="I9" s="14">
        <v>24364</v>
      </c>
      <c r="J9" s="12">
        <f aca="true" t="shared" si="2" ref="J9:J19">SUM(B9:I9)</f>
        <v>274479</v>
      </c>
    </row>
    <row r="10" spans="1:10" ht="15.75">
      <c r="A10" s="15" t="s">
        <v>23</v>
      </c>
      <c r="B10" s="14">
        <f>+B9-B11</f>
        <v>35464</v>
      </c>
      <c r="C10" s="14">
        <f aca="true" t="shared" si="3" ref="C10:I10">+C9-C11</f>
        <v>34048</v>
      </c>
      <c r="D10" s="14">
        <f t="shared" si="3"/>
        <v>36385</v>
      </c>
      <c r="E10" s="14">
        <f t="shared" si="3"/>
        <v>41862</v>
      </c>
      <c r="F10" s="14">
        <f t="shared" si="3"/>
        <v>37695</v>
      </c>
      <c r="G10" s="14">
        <f t="shared" si="3"/>
        <v>45291</v>
      </c>
      <c r="H10" s="14">
        <f t="shared" si="3"/>
        <v>19370</v>
      </c>
      <c r="I10" s="14">
        <f t="shared" si="3"/>
        <v>24364</v>
      </c>
      <c r="J10" s="12">
        <f t="shared" si="2"/>
        <v>274479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252118</v>
      </c>
      <c r="C12" s="14">
        <f aca="true" t="shared" si="4" ref="C12:I12">C13+C14+C15</f>
        <v>203129</v>
      </c>
      <c r="D12" s="14">
        <f t="shared" si="4"/>
        <v>338097</v>
      </c>
      <c r="E12" s="14">
        <f t="shared" si="4"/>
        <v>394788</v>
      </c>
      <c r="F12" s="14">
        <f t="shared" si="4"/>
        <v>228864</v>
      </c>
      <c r="G12" s="14">
        <f t="shared" si="4"/>
        <v>387477</v>
      </c>
      <c r="H12" s="14">
        <f t="shared" si="4"/>
        <v>188802</v>
      </c>
      <c r="I12" s="14">
        <f t="shared" si="4"/>
        <v>139477</v>
      </c>
      <c r="J12" s="12">
        <f t="shared" si="2"/>
        <v>2132752</v>
      </c>
    </row>
    <row r="13" spans="1:10" ht="15.75">
      <c r="A13" s="15" t="s">
        <v>25</v>
      </c>
      <c r="B13" s="14">
        <v>126622</v>
      </c>
      <c r="C13" s="14">
        <v>102291</v>
      </c>
      <c r="D13" s="14">
        <v>166803</v>
      </c>
      <c r="E13" s="14">
        <v>197323</v>
      </c>
      <c r="F13" s="14">
        <v>119424</v>
      </c>
      <c r="G13" s="14">
        <v>199682</v>
      </c>
      <c r="H13" s="14">
        <v>96600</v>
      </c>
      <c r="I13" s="14">
        <v>70249</v>
      </c>
      <c r="J13" s="12">
        <f t="shared" si="2"/>
        <v>1078994</v>
      </c>
    </row>
    <row r="14" spans="1:10" ht="15.75">
      <c r="A14" s="15" t="s">
        <v>26</v>
      </c>
      <c r="B14" s="14">
        <v>101338</v>
      </c>
      <c r="C14" s="14">
        <v>78484</v>
      </c>
      <c r="D14" s="14">
        <v>140144</v>
      </c>
      <c r="E14" s="14">
        <v>157241</v>
      </c>
      <c r="F14" s="14">
        <v>87268</v>
      </c>
      <c r="G14" s="14">
        <v>154187</v>
      </c>
      <c r="H14" s="14">
        <v>75136</v>
      </c>
      <c r="I14" s="14">
        <v>58571</v>
      </c>
      <c r="J14" s="12">
        <f t="shared" si="2"/>
        <v>852369</v>
      </c>
    </row>
    <row r="15" spans="1:10" ht="15.75">
      <c r="A15" s="15" t="s">
        <v>27</v>
      </c>
      <c r="B15" s="14">
        <v>24158</v>
      </c>
      <c r="C15" s="14">
        <v>22354</v>
      </c>
      <c r="D15" s="14">
        <v>31150</v>
      </c>
      <c r="E15" s="14">
        <v>40224</v>
      </c>
      <c r="F15" s="14">
        <v>22172</v>
      </c>
      <c r="G15" s="14">
        <v>33608</v>
      </c>
      <c r="H15" s="14">
        <v>17066</v>
      </c>
      <c r="I15" s="14">
        <v>10657</v>
      </c>
      <c r="J15" s="12">
        <f t="shared" si="2"/>
        <v>201389</v>
      </c>
    </row>
    <row r="16" spans="1:10" ht="15.75">
      <c r="A16" s="16" t="s">
        <v>95</v>
      </c>
      <c r="B16" s="14">
        <f>B17+B18+B19</f>
        <v>2218</v>
      </c>
      <c r="C16" s="14">
        <f aca="true" t="shared" si="5" ref="C16:I16">C17+C18+C19</f>
        <v>1846</v>
      </c>
      <c r="D16" s="14">
        <f t="shared" si="5"/>
        <v>2330</v>
      </c>
      <c r="E16" s="14">
        <f t="shared" si="5"/>
        <v>3233</v>
      </c>
      <c r="F16" s="14">
        <f t="shared" si="5"/>
        <v>2278</v>
      </c>
      <c r="G16" s="14">
        <f t="shared" si="5"/>
        <v>3240</v>
      </c>
      <c r="H16" s="14">
        <f t="shared" si="5"/>
        <v>1751</v>
      </c>
      <c r="I16" s="14">
        <f t="shared" si="5"/>
        <v>999</v>
      </c>
      <c r="J16" s="12">
        <f t="shared" si="2"/>
        <v>17895</v>
      </c>
    </row>
    <row r="17" spans="1:10" ht="15.75">
      <c r="A17" s="15" t="s">
        <v>92</v>
      </c>
      <c r="B17" s="14">
        <v>1722</v>
      </c>
      <c r="C17" s="14">
        <v>1521</v>
      </c>
      <c r="D17" s="14">
        <v>1932</v>
      </c>
      <c r="E17" s="14">
        <v>2563</v>
      </c>
      <c r="F17" s="14">
        <v>1760</v>
      </c>
      <c r="G17" s="14">
        <v>2646</v>
      </c>
      <c r="H17" s="14">
        <v>1473</v>
      </c>
      <c r="I17" s="14">
        <v>835</v>
      </c>
      <c r="J17" s="12">
        <f t="shared" si="2"/>
        <v>14452</v>
      </c>
    </row>
    <row r="18" spans="1:10" ht="15.75">
      <c r="A18" s="15" t="s">
        <v>93</v>
      </c>
      <c r="B18" s="14">
        <v>27</v>
      </c>
      <c r="C18" s="14">
        <v>51</v>
      </c>
      <c r="D18" s="14">
        <v>63</v>
      </c>
      <c r="E18" s="14">
        <v>82</v>
      </c>
      <c r="F18" s="14">
        <v>61</v>
      </c>
      <c r="G18" s="14">
        <v>86</v>
      </c>
      <c r="H18" s="14">
        <v>19</v>
      </c>
      <c r="I18" s="14">
        <v>17</v>
      </c>
      <c r="J18" s="12">
        <f t="shared" si="2"/>
        <v>406</v>
      </c>
    </row>
    <row r="19" spans="1:10" ht="15.75">
      <c r="A19" s="15" t="s">
        <v>94</v>
      </c>
      <c r="B19" s="14">
        <v>469</v>
      </c>
      <c r="C19" s="14">
        <v>274</v>
      </c>
      <c r="D19" s="14">
        <v>335</v>
      </c>
      <c r="E19" s="14">
        <v>588</v>
      </c>
      <c r="F19" s="14">
        <v>457</v>
      </c>
      <c r="G19" s="14">
        <v>508</v>
      </c>
      <c r="H19" s="14">
        <v>259</v>
      </c>
      <c r="I19" s="14">
        <v>147</v>
      </c>
      <c r="J19" s="12">
        <f t="shared" si="2"/>
        <v>3037</v>
      </c>
    </row>
    <row r="20" spans="1:10" ht="15.75">
      <c r="A20" s="17" t="s">
        <v>28</v>
      </c>
      <c r="B20" s="18">
        <f>B21+B22+B23</f>
        <v>176812</v>
      </c>
      <c r="C20" s="18">
        <f aca="true" t="shared" si="6" ref="C20:I20">C21+C22+C23</f>
        <v>116905</v>
      </c>
      <c r="D20" s="18">
        <f t="shared" si="6"/>
        <v>146457</v>
      </c>
      <c r="E20" s="18">
        <f t="shared" si="6"/>
        <v>211241</v>
      </c>
      <c r="F20" s="18">
        <f t="shared" si="6"/>
        <v>144386</v>
      </c>
      <c r="G20" s="18">
        <f t="shared" si="6"/>
        <v>240663</v>
      </c>
      <c r="H20" s="18">
        <f t="shared" si="6"/>
        <v>152605</v>
      </c>
      <c r="I20" s="18">
        <f t="shared" si="6"/>
        <v>89550</v>
      </c>
      <c r="J20" s="12">
        <f aca="true" t="shared" si="7" ref="J20:J26">SUM(B20:I20)</f>
        <v>1278619</v>
      </c>
    </row>
    <row r="21" spans="1:10" ht="18.75" customHeight="1">
      <c r="A21" s="13" t="s">
        <v>29</v>
      </c>
      <c r="B21" s="14">
        <v>100890</v>
      </c>
      <c r="C21" s="14">
        <v>71148</v>
      </c>
      <c r="D21" s="14">
        <v>90307</v>
      </c>
      <c r="E21" s="14">
        <v>129194</v>
      </c>
      <c r="F21" s="14">
        <v>88510</v>
      </c>
      <c r="G21" s="14">
        <v>143598</v>
      </c>
      <c r="H21" s="14">
        <v>87282</v>
      </c>
      <c r="I21" s="14">
        <v>51617</v>
      </c>
      <c r="J21" s="12">
        <f t="shared" si="7"/>
        <v>762546</v>
      </c>
    </row>
    <row r="22" spans="1:10" ht="18.75" customHeight="1">
      <c r="A22" s="13" t="s">
        <v>30</v>
      </c>
      <c r="B22" s="14">
        <v>61761</v>
      </c>
      <c r="C22" s="14">
        <v>35533</v>
      </c>
      <c r="D22" s="14">
        <v>43963</v>
      </c>
      <c r="E22" s="14">
        <v>63291</v>
      </c>
      <c r="F22" s="14">
        <v>45022</v>
      </c>
      <c r="G22" s="14">
        <v>79671</v>
      </c>
      <c r="H22" s="14">
        <v>54894</v>
      </c>
      <c r="I22" s="14">
        <v>32618</v>
      </c>
      <c r="J22" s="12">
        <f t="shared" si="7"/>
        <v>416753</v>
      </c>
    </row>
    <row r="23" spans="1:10" ht="18.75" customHeight="1">
      <c r="A23" s="13" t="s">
        <v>31</v>
      </c>
      <c r="B23" s="14">
        <v>14161</v>
      </c>
      <c r="C23" s="14">
        <v>10224</v>
      </c>
      <c r="D23" s="14">
        <v>12187</v>
      </c>
      <c r="E23" s="14">
        <v>18756</v>
      </c>
      <c r="F23" s="14">
        <v>10854</v>
      </c>
      <c r="G23" s="14">
        <v>17394</v>
      </c>
      <c r="H23" s="14">
        <v>10429</v>
      </c>
      <c r="I23" s="14">
        <v>5315</v>
      </c>
      <c r="J23" s="12">
        <f t="shared" si="7"/>
        <v>99320</v>
      </c>
    </row>
    <row r="24" spans="1:10" ht="18.75" customHeight="1">
      <c r="A24" s="17" t="s">
        <v>32</v>
      </c>
      <c r="B24" s="14">
        <f>B25+B26</f>
        <v>55646</v>
      </c>
      <c r="C24" s="14">
        <f aca="true" t="shared" si="8" ref="C24:I24">C25+C26</f>
        <v>46724</v>
      </c>
      <c r="D24" s="14">
        <f t="shared" si="8"/>
        <v>70821</v>
      </c>
      <c r="E24" s="14">
        <f t="shared" si="8"/>
        <v>95674</v>
      </c>
      <c r="F24" s="14">
        <f t="shared" si="8"/>
        <v>55175</v>
      </c>
      <c r="G24" s="14">
        <f t="shared" si="8"/>
        <v>73705</v>
      </c>
      <c r="H24" s="14">
        <f t="shared" si="8"/>
        <v>33163</v>
      </c>
      <c r="I24" s="14">
        <f t="shared" si="8"/>
        <v>17181</v>
      </c>
      <c r="J24" s="12">
        <f t="shared" si="7"/>
        <v>448089</v>
      </c>
    </row>
    <row r="25" spans="1:10" ht="18.75" customHeight="1">
      <c r="A25" s="13" t="s">
        <v>33</v>
      </c>
      <c r="B25" s="14">
        <v>35613</v>
      </c>
      <c r="C25" s="14">
        <v>29903</v>
      </c>
      <c r="D25" s="14">
        <v>45325</v>
      </c>
      <c r="E25" s="14">
        <v>61231</v>
      </c>
      <c r="F25" s="14">
        <v>35312</v>
      </c>
      <c r="G25" s="14">
        <v>47171</v>
      </c>
      <c r="H25" s="14">
        <v>21224</v>
      </c>
      <c r="I25" s="14">
        <v>10996</v>
      </c>
      <c r="J25" s="12">
        <f t="shared" si="7"/>
        <v>286775</v>
      </c>
    </row>
    <row r="26" spans="1:10" ht="18.75" customHeight="1">
      <c r="A26" s="13" t="s">
        <v>34</v>
      </c>
      <c r="B26" s="14">
        <v>20033</v>
      </c>
      <c r="C26" s="14">
        <v>16821</v>
      </c>
      <c r="D26" s="14">
        <v>25496</v>
      </c>
      <c r="E26" s="14">
        <v>34443</v>
      </c>
      <c r="F26" s="14">
        <v>19863</v>
      </c>
      <c r="G26" s="14">
        <v>26534</v>
      </c>
      <c r="H26" s="14">
        <v>11939</v>
      </c>
      <c r="I26" s="14">
        <v>6185</v>
      </c>
      <c r="J26" s="12">
        <f t="shared" si="7"/>
        <v>161314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0.9581916815060756</v>
      </c>
      <c r="C32" s="23">
        <f aca="true" t="shared" si="9" ref="C32:I32">(((+C$8+C$20)*C$29)+(C$24*C$30))/C$7</f>
        <v>0.952199399978145</v>
      </c>
      <c r="D32" s="23">
        <f t="shared" si="9"/>
        <v>0.9736666853507044</v>
      </c>
      <c r="E32" s="23">
        <f t="shared" si="9"/>
        <v>0.969176183653411</v>
      </c>
      <c r="F32" s="23">
        <f t="shared" si="9"/>
        <v>0.9668288933769998</v>
      </c>
      <c r="G32" s="23">
        <f t="shared" si="9"/>
        <v>0.9714560793522181</v>
      </c>
      <c r="H32" s="23">
        <f t="shared" si="9"/>
        <v>0.9132069769087495</v>
      </c>
      <c r="I32" s="23">
        <f t="shared" si="9"/>
        <v>0.9775238891486941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1.4989950665481047</v>
      </c>
      <c r="C35" s="26">
        <f aca="true" t="shared" si="10" ref="C35:I35">C32*C34</f>
        <v>1.4646731170463825</v>
      </c>
      <c r="D35" s="26">
        <f t="shared" si="10"/>
        <v>1.5130780290349948</v>
      </c>
      <c r="E35" s="26">
        <f t="shared" si="10"/>
        <v>1.5053244484504777</v>
      </c>
      <c r="F35" s="26">
        <f t="shared" si="10"/>
        <v>1.461458555228673</v>
      </c>
      <c r="G35" s="26">
        <f t="shared" si="10"/>
        <v>1.5391750121256544</v>
      </c>
      <c r="H35" s="26">
        <f t="shared" si="10"/>
        <v>1.6580185872755258</v>
      </c>
      <c r="I35" s="26">
        <f t="shared" si="10"/>
        <v>1.8773346291100672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782862.17</v>
      </c>
      <c r="C41" s="29">
        <f aca="true" t="shared" si="13" ref="C41:I41">+C42+C43</f>
        <v>589753.56</v>
      </c>
      <c r="D41" s="29">
        <f t="shared" si="13"/>
        <v>898904.53</v>
      </c>
      <c r="E41" s="29">
        <f t="shared" si="13"/>
        <v>1124173.29</v>
      </c>
      <c r="F41" s="29">
        <f t="shared" si="13"/>
        <v>684544.26</v>
      </c>
      <c r="G41" s="29">
        <f t="shared" si="13"/>
        <v>1154959.99</v>
      </c>
      <c r="H41" s="29">
        <f t="shared" si="13"/>
        <v>656063.03</v>
      </c>
      <c r="I41" s="29">
        <f t="shared" si="13"/>
        <v>509829.64</v>
      </c>
      <c r="J41" s="29">
        <f t="shared" si="12"/>
        <v>6401090.47</v>
      </c>
      <c r="L41" s="43"/>
      <c r="M41" s="43"/>
    </row>
    <row r="42" spans="1:10" ht="15.75">
      <c r="A42" s="17" t="s">
        <v>72</v>
      </c>
      <c r="B42" s="30">
        <f>ROUND(+B7*B35,2)</f>
        <v>782862.17</v>
      </c>
      <c r="C42" s="30">
        <f aca="true" t="shared" si="14" ref="C42:I42">ROUND(+C7*C35,2)</f>
        <v>589753.56</v>
      </c>
      <c r="D42" s="30">
        <f t="shared" si="14"/>
        <v>898904.53</v>
      </c>
      <c r="E42" s="30">
        <f t="shared" si="14"/>
        <v>1124173.29</v>
      </c>
      <c r="F42" s="30">
        <f t="shared" si="14"/>
        <v>684544.26</v>
      </c>
      <c r="G42" s="30">
        <f t="shared" si="14"/>
        <v>1154959.99</v>
      </c>
      <c r="H42" s="30">
        <f t="shared" si="14"/>
        <v>656063.03</v>
      </c>
      <c r="I42" s="30">
        <f t="shared" si="14"/>
        <v>509829.64</v>
      </c>
      <c r="J42" s="30">
        <f>SUM(B42:I42)</f>
        <v>6401090.47</v>
      </c>
    </row>
    <row r="43" spans="1:12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  <c r="L43" s="67"/>
    </row>
    <row r="44" spans="1:12" ht="15.75">
      <c r="A44" s="2"/>
      <c r="B44" s="19"/>
      <c r="C44" s="19"/>
      <c r="D44" s="19"/>
      <c r="E44" s="19"/>
      <c r="F44" s="19"/>
      <c r="G44" s="19"/>
      <c r="H44" s="19"/>
      <c r="I44" s="19"/>
      <c r="J44" s="20"/>
      <c r="L44" s="67"/>
    </row>
    <row r="45" spans="1:12" ht="15.75">
      <c r="A45" s="2" t="s">
        <v>89</v>
      </c>
      <c r="B45" s="31">
        <f aca="true" t="shared" si="16" ref="B45:J45">+B46+B49+B55</f>
        <v>-111464.4</v>
      </c>
      <c r="C45" s="31">
        <f t="shared" si="16"/>
        <v>-107651.1</v>
      </c>
      <c r="D45" s="31">
        <f t="shared" si="16"/>
        <v>-112143</v>
      </c>
      <c r="E45" s="31">
        <f t="shared" si="16"/>
        <v>-131728.95</v>
      </c>
      <c r="F45" s="31">
        <f t="shared" si="16"/>
        <v>-114846.6</v>
      </c>
      <c r="G45" s="31">
        <f t="shared" si="16"/>
        <v>-145802.15</v>
      </c>
      <c r="H45" s="31">
        <f t="shared" si="16"/>
        <v>-64531.03</v>
      </c>
      <c r="I45" s="31">
        <f t="shared" si="16"/>
        <v>-75165.57</v>
      </c>
      <c r="J45" s="31">
        <f t="shared" si="16"/>
        <v>-863332.8</v>
      </c>
      <c r="L45" s="50"/>
    </row>
    <row r="46" spans="1:12" ht="15.75">
      <c r="A46" s="17" t="s">
        <v>42</v>
      </c>
      <c r="B46" s="32">
        <f>B47+B48</f>
        <v>-106392</v>
      </c>
      <c r="C46" s="32">
        <f aca="true" t="shared" si="17" ref="C46:I46">C47+C48</f>
        <v>-102144</v>
      </c>
      <c r="D46" s="32">
        <f t="shared" si="17"/>
        <v>-109155</v>
      </c>
      <c r="E46" s="32">
        <f t="shared" si="17"/>
        <v>-125586</v>
      </c>
      <c r="F46" s="32">
        <f t="shared" si="17"/>
        <v>-113085</v>
      </c>
      <c r="G46" s="32">
        <f t="shared" si="17"/>
        <v>-135873</v>
      </c>
      <c r="H46" s="32">
        <f t="shared" si="17"/>
        <v>-58110</v>
      </c>
      <c r="I46" s="32">
        <f t="shared" si="17"/>
        <v>-73092</v>
      </c>
      <c r="J46" s="31">
        <f t="shared" si="12"/>
        <v>-823437</v>
      </c>
      <c r="L46" s="43"/>
    </row>
    <row r="47" spans="1:12" ht="15.75">
      <c r="A47" s="13" t="s">
        <v>67</v>
      </c>
      <c r="B47" s="20">
        <f aca="true" t="shared" si="18" ref="B47:I47">ROUND(-B9*$D$3,2)</f>
        <v>-106392</v>
      </c>
      <c r="C47" s="20">
        <f t="shared" si="18"/>
        <v>-102144</v>
      </c>
      <c r="D47" s="20">
        <f t="shared" si="18"/>
        <v>-109155</v>
      </c>
      <c r="E47" s="20">
        <f t="shared" si="18"/>
        <v>-125586</v>
      </c>
      <c r="F47" s="20">
        <f t="shared" si="18"/>
        <v>-113085</v>
      </c>
      <c r="G47" s="20">
        <f t="shared" si="18"/>
        <v>-135873</v>
      </c>
      <c r="H47" s="20">
        <f t="shared" si="18"/>
        <v>-58110</v>
      </c>
      <c r="I47" s="20">
        <f t="shared" si="18"/>
        <v>-73092</v>
      </c>
      <c r="J47" s="57">
        <f t="shared" si="12"/>
        <v>-823437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-5072.4</v>
      </c>
      <c r="C49" s="32">
        <f t="shared" si="20"/>
        <v>-5507.1</v>
      </c>
      <c r="D49" s="32">
        <f t="shared" si="20"/>
        <v>-2988</v>
      </c>
      <c r="E49" s="32">
        <f t="shared" si="20"/>
        <v>-6142.95</v>
      </c>
      <c r="F49" s="32">
        <f t="shared" si="20"/>
        <v>-1761.6</v>
      </c>
      <c r="G49" s="32">
        <f t="shared" si="20"/>
        <v>-9929.15</v>
      </c>
      <c r="H49" s="32">
        <f t="shared" si="20"/>
        <v>-6421.03</v>
      </c>
      <c r="I49" s="32">
        <f t="shared" si="20"/>
        <v>-2073.57</v>
      </c>
      <c r="J49" s="32">
        <f t="shared" si="20"/>
        <v>-39895.799999999996</v>
      </c>
      <c r="L49" s="50"/>
    </row>
    <row r="50" spans="1:10" ht="15.75">
      <c r="A50" s="13" t="s">
        <v>60</v>
      </c>
      <c r="B50" s="27">
        <v>-5072.4</v>
      </c>
      <c r="C50" s="27">
        <v>-5507.1</v>
      </c>
      <c r="D50" s="27">
        <v>-2988</v>
      </c>
      <c r="E50" s="27">
        <v>-6142.95</v>
      </c>
      <c r="F50" s="27">
        <v>-1761.6</v>
      </c>
      <c r="G50" s="27">
        <v>-9929.15</v>
      </c>
      <c r="H50" s="27">
        <v>-6421.03</v>
      </c>
      <c r="I50" s="27">
        <v>-2073.57</v>
      </c>
      <c r="J50" s="27">
        <f t="shared" si="12"/>
        <v>-39895.799999999996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671397.77</v>
      </c>
      <c r="C57" s="35">
        <f t="shared" si="21"/>
        <v>482102.4600000001</v>
      </c>
      <c r="D57" s="35">
        <f t="shared" si="21"/>
        <v>786761.53</v>
      </c>
      <c r="E57" s="35">
        <f t="shared" si="21"/>
        <v>992444.3400000001</v>
      </c>
      <c r="F57" s="35">
        <f t="shared" si="21"/>
        <v>569697.66</v>
      </c>
      <c r="G57" s="35">
        <f t="shared" si="21"/>
        <v>1009157.84</v>
      </c>
      <c r="H57" s="35">
        <f t="shared" si="21"/>
        <v>591532</v>
      </c>
      <c r="I57" s="35">
        <f t="shared" si="21"/>
        <v>434664.07</v>
      </c>
      <c r="J57" s="35">
        <f>SUM(B57:I57)</f>
        <v>5537757.670000001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5537757.659999999</v>
      </c>
      <c r="L60" s="43"/>
    </row>
    <row r="61" spans="1:10" ht="17.25" customHeight="1">
      <c r="A61" s="17" t="s">
        <v>46</v>
      </c>
      <c r="B61" s="45">
        <v>126891.3</v>
      </c>
      <c r="C61" s="45">
        <v>125908.32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252799.62</v>
      </c>
    </row>
    <row r="62" spans="1:10" ht="17.25" customHeight="1">
      <c r="A62" s="17" t="s">
        <v>52</v>
      </c>
      <c r="B62" s="45">
        <v>544506.47</v>
      </c>
      <c r="C62" s="45">
        <v>356194.14</v>
      </c>
      <c r="D62" s="44">
        <v>0</v>
      </c>
      <c r="E62" s="45">
        <v>441666.52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1342367.13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307892.08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307892.08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309618.06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309618.06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119126.43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119126.43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50124.96</v>
      </c>
      <c r="E66" s="44">
        <v>0</v>
      </c>
      <c r="F66" s="45">
        <v>100596.55</v>
      </c>
      <c r="G66" s="44">
        <v>0</v>
      </c>
      <c r="H66" s="44">
        <v>0</v>
      </c>
      <c r="I66" s="44">
        <v>0</v>
      </c>
      <c r="J66" s="35">
        <f t="shared" si="22"/>
        <v>150721.51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341557.09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341557.09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177905.06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177905.06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31315.64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31315.64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469101.12</v>
      </c>
      <c r="G70" s="44">
        <v>0</v>
      </c>
      <c r="H70" s="44">
        <v>0</v>
      </c>
      <c r="I70" s="44">
        <v>0</v>
      </c>
      <c r="J70" s="35">
        <f t="shared" si="22"/>
        <v>469101.12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577290.36</v>
      </c>
      <c r="H71" s="45">
        <v>591532.01</v>
      </c>
      <c r="I71" s="44">
        <v>0</v>
      </c>
      <c r="J71" s="32">
        <f t="shared" si="22"/>
        <v>1168822.37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431867.48</v>
      </c>
      <c r="H72" s="44">
        <v>0</v>
      </c>
      <c r="I72" s="44">
        <v>0</v>
      </c>
      <c r="J72" s="35">
        <f t="shared" si="22"/>
        <v>431867.48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153915.93</v>
      </c>
      <c r="J73" s="32">
        <f t="shared" si="22"/>
        <v>153915.93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280748.14</v>
      </c>
      <c r="J74" s="35">
        <f t="shared" si="22"/>
        <v>280748.14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1.5939403270333403</v>
      </c>
      <c r="C79" s="55">
        <v>1.552759894043387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1.4781064899387497</v>
      </c>
      <c r="C80" s="55">
        <v>1.4349644803570896</v>
      </c>
      <c r="D80" s="55"/>
      <c r="E80" s="55">
        <v>1.5365726285685988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1.4165162769668003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1.489869637012731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1.8064871041026327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1.7196375260597638</v>
      </c>
      <c r="E84" s="55">
        <v>0</v>
      </c>
      <c r="F84" s="55">
        <v>1.5067411299325342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1.4827988477254974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1.481444414430638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1.4674294696781667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1.4517902721860378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1.4799905461119156</v>
      </c>
      <c r="H89" s="55">
        <v>1.658018605426962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1.6202233400275348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1.8359853344630033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1.9011100929668787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2014-03-07T18:27:01Z</dcterms:modified>
  <cp:category/>
  <cp:version/>
  <cp:contentType/>
  <cp:contentStatus/>
</cp:coreProperties>
</file>