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<sst xmlns="http://schemas.openxmlformats.org/spreadsheetml/2006/main" count="98" uniqueCount="98">
  <si>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</si>
  <si>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</si>
  <si>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</si>
  <si>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</si>
  <si>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</si>
  <si>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</si>
  <si>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</si>
  <si>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</si>
  <si>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</si>
  <si>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</si>
  <si>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</si>
  <si>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</si>
  <si>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</si>
  <si>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</si>
  <si>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</si>
  <si>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</si>
  <si>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</si>
  <si>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</si>
  <si>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</si>
  <si>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</si>
  <si>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</si>
  <si>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</si>
  <si>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</si>
  <si>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</si>
  <si>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</si>
  <si>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</si>
  <si>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</si>
  <si>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</si>
  <si>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</si>
  <si>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</si>
  <si>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</si>
  <si>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</si>
  <si>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</si>
  <si>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</si>
  <si>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</si>
  <si>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</si>
  <si>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</si>
  <si>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</si>
  <si>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</si>
  <si>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</si>
  <si>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</si>
  <si>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</si>
  <si>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</si>
  <si>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</si>
  <si>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</si>
  <si>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</si>
  <si>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</si>
  <si>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</si>
  <si>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</si>
  <si>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</si>
  <si>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</si>
  <si>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</si>
  <si>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</si>
  <si>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</si>
  <si>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</si>
  <si>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</si>
  <si>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</si>
  <si>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</si>
  <si>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</si>
  <si>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</si>
  <si>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</si>
  <si>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</si>
  <si>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</si>
  <si>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</si>
  <si>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</si>
  <si>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</si>
  <si>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</si>
  <si>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</si>
  <si>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</si>
  <si>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</si>
  <si>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</si>
  <si>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</si>
  <si>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</si>
  <si>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</si>
  <si>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</si>
  <si>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</si>
  <si>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</si>
  <si>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</si>
  <si>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</si>
  <si>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</si>
  <si>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</si>
  <si>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</si>
  <si>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</si>
  <si>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</si>
  <si>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</si>
  <si>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</si>
  <si>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</si>
  <si>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</si>
  <si>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</si>
  <si>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</si>
  <si>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</si>
  <si>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</si>
  <si>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</si>
  <si>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</si>
  <si>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</si>
  <si>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</si>
  <si>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</si>
  <si>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24/02/14 - VENCIMENTO 05/03/14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</si>
</sst>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504429</v>
      </c>
      <c r="C7" s="10">
        <f aca="true" t="shared" si="0" ref="C7:I7">C8+C20+C24</f>
        <v>396354</v>
      </c>
      <c r="D7" s="10">
        <f t="shared" si="0"/>
        <v>588891</v>
      </c>
      <c r="E7" s="10">
        <f t="shared" si="0"/>
        <v>731983</v>
      </c>
      <c r="F7" s="10">
        <f t="shared" si="0"/>
        <v>456730</v>
      </c>
      <c r="G7" s="10">
        <f t="shared" si="0"/>
        <v>728307</v>
      </c>
      <c r="H7" s="10">
        <f t="shared" si="0"/>
        <v>331940</v>
      </c>
      <c r="I7" s="10">
        <f t="shared" si="0"/>
        <v>257137</v>
      </c>
      <c r="J7" s="10">
        <f>+J8+J20+J24</f>
        <v>3995771</v>
      </c>
      <c r="L7" s="42"/>
    </row>
    <row r="8" spans="1:10" ht="15.75">
      <c r="A8" s="11" t="s">
        <v>96</v>
      </c>
      <c r="B8" s="12">
        <f>+B9+B12+B16</f>
        <v>282245</v>
      </c>
      <c r="C8" s="12">
        <f aca="true" t="shared" si="1" ref="C8:I8">+C9+C12+C16</f>
        <v>236451</v>
      </c>
      <c r="D8" s="12">
        <f t="shared" si="1"/>
        <v>373241</v>
      </c>
      <c r="E8" s="12">
        <f t="shared" si="1"/>
        <v>432440</v>
      </c>
      <c r="F8" s="12">
        <f t="shared" si="1"/>
        <v>262552</v>
      </c>
      <c r="G8" s="12">
        <f t="shared" si="1"/>
        <v>427050</v>
      </c>
      <c r="H8" s="12">
        <f t="shared" si="1"/>
        <v>179277</v>
      </c>
      <c r="I8" s="12">
        <f t="shared" si="1"/>
        <v>156794</v>
      </c>
      <c r="J8" s="12">
        <f>SUM(B8:I8)</f>
        <v>2350050</v>
      </c>
    </row>
    <row r="9" spans="1:10" ht="15.75">
      <c r="A9" s="13" t="s">
        <v>22</v>
      </c>
      <c r="B9" s="14">
        <v>38303</v>
      </c>
      <c r="C9" s="14">
        <v>37106</v>
      </c>
      <c r="D9" s="14">
        <v>41238</v>
      </c>
      <c r="E9" s="14">
        <v>47232</v>
      </c>
      <c r="F9" s="14">
        <v>40356</v>
      </c>
      <c r="G9" s="14">
        <v>50550</v>
      </c>
      <c r="H9" s="14">
        <v>19277</v>
      </c>
      <c r="I9" s="14">
        <v>25159</v>
      </c>
      <c r="J9" s="12">
        <f aca="true" t="shared" si="2" ref="J9:J19">SUM(B9:I9)</f>
        <v>299221</v>
      </c>
    </row>
    <row r="10" spans="1:10" ht="15.75">
      <c r="A10" s="15" t="s">
        <v>23</v>
      </c>
      <c r="B10" s="14">
        <f>+B9-B11</f>
        <v>38303</v>
      </c>
      <c r="C10" s="14">
        <f aca="true" t="shared" si="3" ref="C10:I10">+C9-C11</f>
        <v>37106</v>
      </c>
      <c r="D10" s="14">
        <f t="shared" si="3"/>
        <v>41238</v>
      </c>
      <c r="E10" s="14">
        <f t="shared" si="3"/>
        <v>47232</v>
      </c>
      <c r="F10" s="14">
        <f t="shared" si="3"/>
        <v>40356</v>
      </c>
      <c r="G10" s="14">
        <f t="shared" si="3"/>
        <v>50550</v>
      </c>
      <c r="H10" s="14">
        <f t="shared" si="3"/>
        <v>19277</v>
      </c>
      <c r="I10" s="14">
        <f t="shared" si="3"/>
        <v>25159</v>
      </c>
      <c r="J10" s="12">
        <f t="shared" si="2"/>
        <v>299221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241869</v>
      </c>
      <c r="C12" s="14">
        <f aca="true" t="shared" si="4" ref="C12:I12">C13+C14+C15</f>
        <v>197580</v>
      </c>
      <c r="D12" s="14">
        <f t="shared" si="4"/>
        <v>329719</v>
      </c>
      <c r="E12" s="14">
        <f t="shared" si="4"/>
        <v>382175</v>
      </c>
      <c r="F12" s="14">
        <f t="shared" si="4"/>
        <v>220080</v>
      </c>
      <c r="G12" s="14">
        <f t="shared" si="4"/>
        <v>373365</v>
      </c>
      <c r="H12" s="14">
        <f t="shared" si="4"/>
        <v>158604</v>
      </c>
      <c r="I12" s="14">
        <f t="shared" si="4"/>
        <v>130687</v>
      </c>
      <c r="J12" s="12">
        <f t="shared" si="2"/>
        <v>2034079</v>
      </c>
    </row>
    <row r="13" spans="1:10" ht="15.75">
      <c r="A13" s="15" t="s">
        <v>25</v>
      </c>
      <c r="B13" s="14">
        <v>120274</v>
      </c>
      <c r="C13" s="14">
        <v>99295</v>
      </c>
      <c r="D13" s="14">
        <v>162503</v>
      </c>
      <c r="E13" s="14">
        <v>191257</v>
      </c>
      <c r="F13" s="14">
        <v>114063</v>
      </c>
      <c r="G13" s="14">
        <v>192393</v>
      </c>
      <c r="H13" s="14">
        <v>80851</v>
      </c>
      <c r="I13" s="14">
        <v>65692</v>
      </c>
      <c r="J13" s="12">
        <f t="shared" si="2"/>
        <v>1026328</v>
      </c>
    </row>
    <row r="14" spans="1:10" ht="15.75">
      <c r="A14" s="15" t="s">
        <v>26</v>
      </c>
      <c r="B14" s="14">
        <v>99664</v>
      </c>
      <c r="C14" s="14">
        <v>77592</v>
      </c>
      <c r="D14" s="14">
        <v>138464</v>
      </c>
      <c r="E14" s="14">
        <v>154141</v>
      </c>
      <c r="F14" s="14">
        <v>85941</v>
      </c>
      <c r="G14" s="14">
        <v>151060</v>
      </c>
      <c r="H14" s="14">
        <v>64337</v>
      </c>
      <c r="I14" s="14">
        <v>55754</v>
      </c>
      <c r="J14" s="12">
        <f t="shared" si="2"/>
        <v>826953</v>
      </c>
    </row>
    <row r="15" spans="1:10" ht="15.75">
      <c r="A15" s="15" t="s">
        <v>27</v>
      </c>
      <c r="B15" s="14">
        <v>21931</v>
      </c>
      <c r="C15" s="14">
        <v>20693</v>
      </c>
      <c r="D15" s="14">
        <v>28752</v>
      </c>
      <c r="E15" s="14">
        <v>36777</v>
      </c>
      <c r="F15" s="14">
        <v>20076</v>
      </c>
      <c r="G15" s="14">
        <v>29912</v>
      </c>
      <c r="H15" s="14">
        <v>13416</v>
      </c>
      <c r="I15" s="14">
        <v>9241</v>
      </c>
      <c r="J15" s="12">
        <f t="shared" si="2"/>
        <v>180798</v>
      </c>
    </row>
    <row r="16" spans="1:10" ht="15.75">
      <c r="A16" s="16" t="s">
        <v>95</v>
      </c>
      <c r="B16" s="14">
        <f>B17+B18+B19</f>
        <v>2073</v>
      </c>
      <c r="C16" s="14">
        <f aca="true" t="shared" si="5" ref="C16:I16">C17+C18+C19</f>
        <v>1765</v>
      </c>
      <c r="D16" s="14">
        <f t="shared" si="5"/>
        <v>2284</v>
      </c>
      <c r="E16" s="14">
        <f t="shared" si="5"/>
        <v>3033</v>
      </c>
      <c r="F16" s="14">
        <f t="shared" si="5"/>
        <v>2116</v>
      </c>
      <c r="G16" s="14">
        <f t="shared" si="5"/>
        <v>3135</v>
      </c>
      <c r="H16" s="14">
        <f t="shared" si="5"/>
        <v>1396</v>
      </c>
      <c r="I16" s="14">
        <f t="shared" si="5"/>
        <v>948</v>
      </c>
      <c r="J16" s="12">
        <f t="shared" si="2"/>
        <v>16750</v>
      </c>
    </row>
    <row r="17" spans="1:10" ht="15.75">
      <c r="A17" s="15" t="s">
        <v>92</v>
      </c>
      <c r="B17" s="14">
        <v>1621</v>
      </c>
      <c r="C17" s="14">
        <v>1455</v>
      </c>
      <c r="D17" s="14">
        <v>1935</v>
      </c>
      <c r="E17" s="14">
        <v>2504</v>
      </c>
      <c r="F17" s="14">
        <v>1708</v>
      </c>
      <c r="G17" s="14">
        <v>2583</v>
      </c>
      <c r="H17" s="14">
        <v>1190</v>
      </c>
      <c r="I17" s="14">
        <v>802</v>
      </c>
      <c r="J17" s="12">
        <f t="shared" si="2"/>
        <v>13798</v>
      </c>
    </row>
    <row r="18" spans="1:10" ht="15.75">
      <c r="A18" s="15" t="s">
        <v>93</v>
      </c>
      <c r="B18" s="14">
        <v>28</v>
      </c>
      <c r="C18" s="14">
        <v>60</v>
      </c>
      <c r="D18" s="14">
        <v>71</v>
      </c>
      <c r="E18" s="14">
        <v>76</v>
      </c>
      <c r="F18" s="14">
        <v>51</v>
      </c>
      <c r="G18" s="14">
        <v>108</v>
      </c>
      <c r="H18" s="14">
        <v>18</v>
      </c>
      <c r="I18" s="14">
        <v>23</v>
      </c>
      <c r="J18" s="12">
        <f t="shared" si="2"/>
        <v>435</v>
      </c>
    </row>
    <row r="19" spans="1:10" ht="15.75">
      <c r="A19" s="15" t="s">
        <v>94</v>
      </c>
      <c r="B19" s="14">
        <v>424</v>
      </c>
      <c r="C19" s="14">
        <v>250</v>
      </c>
      <c r="D19" s="14">
        <v>278</v>
      </c>
      <c r="E19" s="14">
        <v>453</v>
      </c>
      <c r="F19" s="14">
        <v>357</v>
      </c>
      <c r="G19" s="14">
        <v>444</v>
      </c>
      <c r="H19" s="14">
        <v>188</v>
      </c>
      <c r="I19" s="14">
        <v>123</v>
      </c>
      <c r="J19" s="12">
        <f t="shared" si="2"/>
        <v>2517</v>
      </c>
    </row>
    <row r="20" spans="1:10" ht="15.75">
      <c r="A20" s="17" t="s">
        <v>28</v>
      </c>
      <c r="B20" s="18">
        <f>B21+B22+B23</f>
        <v>169212</v>
      </c>
      <c r="C20" s="18">
        <f aca="true" t="shared" si="6" ref="C20:I20">C21+C22+C23</f>
        <v>114295</v>
      </c>
      <c r="D20" s="18">
        <f t="shared" si="6"/>
        <v>144770</v>
      </c>
      <c r="E20" s="18">
        <f t="shared" si="6"/>
        <v>205035</v>
      </c>
      <c r="F20" s="18">
        <f t="shared" si="6"/>
        <v>139263</v>
      </c>
      <c r="G20" s="18">
        <f t="shared" si="6"/>
        <v>229662</v>
      </c>
      <c r="H20" s="18">
        <f t="shared" si="6"/>
        <v>124442</v>
      </c>
      <c r="I20" s="18">
        <f t="shared" si="6"/>
        <v>84171</v>
      </c>
      <c r="J20" s="12">
        <f aca="true" t="shared" si="7" ref="J20:J26">SUM(B20:I20)</f>
        <v>1210850</v>
      </c>
    </row>
    <row r="21" spans="1:10" ht="18.75" customHeight="1">
      <c r="A21" s="13" t="s">
        <v>29</v>
      </c>
      <c r="B21" s="14">
        <v>96658</v>
      </c>
      <c r="C21" s="14">
        <v>69712</v>
      </c>
      <c r="D21" s="14">
        <v>90715</v>
      </c>
      <c r="E21" s="14">
        <v>126955</v>
      </c>
      <c r="F21" s="14">
        <v>85557</v>
      </c>
      <c r="G21" s="14">
        <v>138034</v>
      </c>
      <c r="H21" s="14">
        <v>71208</v>
      </c>
      <c r="I21" s="14">
        <v>48563</v>
      </c>
      <c r="J21" s="12">
        <f t="shared" si="7"/>
        <v>727402</v>
      </c>
    </row>
    <row r="22" spans="1:10" ht="18.75" customHeight="1">
      <c r="A22" s="13" t="s">
        <v>30</v>
      </c>
      <c r="B22" s="14">
        <v>60015</v>
      </c>
      <c r="C22" s="14">
        <v>35299</v>
      </c>
      <c r="D22" s="14">
        <v>42714</v>
      </c>
      <c r="E22" s="14">
        <v>61224</v>
      </c>
      <c r="F22" s="14">
        <v>43940</v>
      </c>
      <c r="G22" s="14">
        <v>75964</v>
      </c>
      <c r="H22" s="14">
        <v>45358</v>
      </c>
      <c r="I22" s="14">
        <v>30979</v>
      </c>
      <c r="J22" s="12">
        <f t="shared" si="7"/>
        <v>395493</v>
      </c>
    </row>
    <row r="23" spans="1:10" ht="18.75" customHeight="1">
      <c r="A23" s="13" t="s">
        <v>31</v>
      </c>
      <c r="B23" s="14">
        <v>12539</v>
      </c>
      <c r="C23" s="14">
        <v>9284</v>
      </c>
      <c r="D23" s="14">
        <v>11341</v>
      </c>
      <c r="E23" s="14">
        <v>16856</v>
      </c>
      <c r="F23" s="14">
        <v>9766</v>
      </c>
      <c r="G23" s="14">
        <v>15664</v>
      </c>
      <c r="H23" s="14">
        <v>7876</v>
      </c>
      <c r="I23" s="14">
        <v>4629</v>
      </c>
      <c r="J23" s="12">
        <f t="shared" si="7"/>
        <v>87955</v>
      </c>
    </row>
    <row r="24" spans="1:10" ht="18.75" customHeight="1">
      <c r="A24" s="17" t="s">
        <v>32</v>
      </c>
      <c r="B24" s="14">
        <f>B25+B26</f>
        <v>52972</v>
      </c>
      <c r="C24" s="14">
        <f aca="true" t="shared" si="8" ref="C24:I24">C25+C26</f>
        <v>45608</v>
      </c>
      <c r="D24" s="14">
        <f t="shared" si="8"/>
        <v>70880</v>
      </c>
      <c r="E24" s="14">
        <f t="shared" si="8"/>
        <v>94508</v>
      </c>
      <c r="F24" s="14">
        <f t="shared" si="8"/>
        <v>54915</v>
      </c>
      <c r="G24" s="14">
        <f t="shared" si="8"/>
        <v>71595</v>
      </c>
      <c r="H24" s="14">
        <f t="shared" si="8"/>
        <v>28221</v>
      </c>
      <c r="I24" s="14">
        <f t="shared" si="8"/>
        <v>16172</v>
      </c>
      <c r="J24" s="12">
        <f t="shared" si="7"/>
        <v>434871</v>
      </c>
    </row>
    <row r="25" spans="1:10" ht="18.75" customHeight="1">
      <c r="A25" s="13" t="s">
        <v>33</v>
      </c>
      <c r="B25" s="14">
        <v>33902</v>
      </c>
      <c r="C25" s="14">
        <v>29189</v>
      </c>
      <c r="D25" s="14">
        <v>45363</v>
      </c>
      <c r="E25" s="14">
        <v>60485</v>
      </c>
      <c r="F25" s="14">
        <v>35146</v>
      </c>
      <c r="G25" s="14">
        <v>45821</v>
      </c>
      <c r="H25" s="14">
        <v>18061</v>
      </c>
      <c r="I25" s="14">
        <v>10350</v>
      </c>
      <c r="J25" s="12">
        <f t="shared" si="7"/>
        <v>278317</v>
      </c>
    </row>
    <row r="26" spans="1:10" ht="18.75" customHeight="1">
      <c r="A26" s="13" t="s">
        <v>34</v>
      </c>
      <c r="B26" s="14">
        <v>19070</v>
      </c>
      <c r="C26" s="14">
        <v>16419</v>
      </c>
      <c r="D26" s="14">
        <v>25517</v>
      </c>
      <c r="E26" s="14">
        <v>34023</v>
      </c>
      <c r="F26" s="14">
        <v>19769</v>
      </c>
      <c r="G26" s="14">
        <v>25774</v>
      </c>
      <c r="H26" s="14">
        <v>10160</v>
      </c>
      <c r="I26" s="14">
        <v>5822</v>
      </c>
      <c r="J26" s="12">
        <f t="shared" si="7"/>
        <v>156554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0.9772</v>
      </c>
      <c r="C29" s="22">
        <v>0.9836</v>
      </c>
      <c r="D29" s="22">
        <v>1</v>
      </c>
      <c r="E29" s="22">
        <v>1</v>
      </c>
      <c r="F29" s="22">
        <v>1</v>
      </c>
      <c r="G29" s="22">
        <v>1</v>
      </c>
      <c r="H29" s="22">
        <v>0.9398</v>
      </c>
      <c r="I29" s="22">
        <v>0.9864</v>
      </c>
      <c r="J29" s="21"/>
    </row>
    <row r="30" spans="1:10" ht="18.75" customHeight="1">
      <c r="A30" s="17" t="s">
        <v>36</v>
      </c>
      <c r="B30" s="23">
        <v>0.7988</v>
      </c>
      <c r="C30" s="23">
        <v>0.713</v>
      </c>
      <c r="D30" s="23">
        <v>0.7791</v>
      </c>
      <c r="E30" s="23">
        <v>0.7594</v>
      </c>
      <c r="F30" s="23">
        <v>0.7184</v>
      </c>
      <c r="G30" s="23">
        <v>0.7094</v>
      </c>
      <c r="H30" s="23">
        <v>0.6225</v>
      </c>
      <c r="I30" s="24">
        <v>0.8461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0.9584655402445141</v>
      </c>
      <c r="C32" s="23">
        <f aca="true" t="shared" si="9" ref="C32:I32">(((+C$8+C$20)*C$29)+(C$24*C$30))/C$7</f>
        <v>0.9524623684887752</v>
      </c>
      <c r="D32" s="23">
        <f t="shared" si="9"/>
        <v>0.9734120711642732</v>
      </c>
      <c r="E32" s="23">
        <f t="shared" si="9"/>
        <v>0.9689355834766654</v>
      </c>
      <c r="F32" s="23">
        <f t="shared" si="9"/>
        <v>0.9661417817966851</v>
      </c>
      <c r="G32" s="23">
        <f t="shared" si="9"/>
        <v>0.9714330536435871</v>
      </c>
      <c r="H32" s="23">
        <f t="shared" si="9"/>
        <v>0.9128236690365729</v>
      </c>
      <c r="I32" s="23">
        <f t="shared" si="9"/>
        <v>0.9775761761240118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1.499423491158518</v>
      </c>
      <c r="C35" s="26">
        <f aca="true" t="shared" si="10" ref="C35:I35">C32*C34</f>
        <v>1.465077615209434</v>
      </c>
      <c r="D35" s="26">
        <f t="shared" si="10"/>
        <v>1.5126823585892806</v>
      </c>
      <c r="E35" s="26">
        <f t="shared" si="10"/>
        <v>1.5049507482559565</v>
      </c>
      <c r="F35" s="26">
        <f t="shared" si="10"/>
        <v>1.4604199173638692</v>
      </c>
      <c r="G35" s="26">
        <f t="shared" si="10"/>
        <v>1.5391385301928995</v>
      </c>
      <c r="H35" s="26">
        <f t="shared" si="10"/>
        <v>1.6573226535028018</v>
      </c>
      <c r="I35" s="26">
        <f t="shared" si="10"/>
        <v>1.8774350462461649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756352.69</v>
      </c>
      <c r="C41" s="29">
        <f aca="true" t="shared" si="13" ref="C41:I41">+C42+C43</f>
        <v>580689.37</v>
      </c>
      <c r="D41" s="29">
        <f t="shared" si="13"/>
        <v>890805.03</v>
      </c>
      <c r="E41" s="29">
        <f t="shared" si="13"/>
        <v>1101598.36</v>
      </c>
      <c r="F41" s="29">
        <f t="shared" si="13"/>
        <v>667017.59</v>
      </c>
      <c r="G41" s="29">
        <f t="shared" si="13"/>
        <v>1120965.37</v>
      </c>
      <c r="H41" s="29">
        <f t="shared" si="13"/>
        <v>550131.68</v>
      </c>
      <c r="I41" s="29">
        <f t="shared" si="13"/>
        <v>482758.02</v>
      </c>
      <c r="J41" s="29">
        <f t="shared" si="12"/>
        <v>6150318.109999999</v>
      </c>
      <c r="L41" s="43"/>
      <c r="M41" s="43"/>
    </row>
    <row r="42" spans="1:10" ht="15.75">
      <c r="A42" s="17" t="s">
        <v>72</v>
      </c>
      <c r="B42" s="30">
        <f>ROUND(+B7*B35,2)</f>
        <v>756352.69</v>
      </c>
      <c r="C42" s="30">
        <f aca="true" t="shared" si="14" ref="C42:I42">ROUND(+C7*C35,2)</f>
        <v>580689.37</v>
      </c>
      <c r="D42" s="30">
        <f t="shared" si="14"/>
        <v>890805.03</v>
      </c>
      <c r="E42" s="30">
        <f t="shared" si="14"/>
        <v>1101598.36</v>
      </c>
      <c r="F42" s="30">
        <f t="shared" si="14"/>
        <v>667017.59</v>
      </c>
      <c r="G42" s="30">
        <f t="shared" si="14"/>
        <v>1120965.37</v>
      </c>
      <c r="H42" s="30">
        <f t="shared" si="14"/>
        <v>550131.68</v>
      </c>
      <c r="I42" s="30">
        <f t="shared" si="14"/>
        <v>482758.02</v>
      </c>
      <c r="J42" s="30">
        <f>SUM(B42:I42)</f>
        <v>6150318.109999999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-123193</v>
      </c>
      <c r="C45" s="31">
        <f t="shared" si="16"/>
        <v>-120404.45999999999</v>
      </c>
      <c r="D45" s="31">
        <f t="shared" si="16"/>
        <v>-128514</v>
      </c>
      <c r="E45" s="31">
        <f t="shared" si="16"/>
        <v>-151640</v>
      </c>
      <c r="F45" s="31">
        <f t="shared" si="16"/>
        <v>-123788</v>
      </c>
      <c r="G45" s="31">
        <f t="shared" si="16"/>
        <v>-168173.14</v>
      </c>
      <c r="H45" s="31">
        <f t="shared" si="16"/>
        <v>-74910.61</v>
      </c>
      <c r="I45" s="31">
        <f t="shared" si="16"/>
        <v>-78768.05</v>
      </c>
      <c r="J45" s="31">
        <f t="shared" si="16"/>
        <v>-969391.26</v>
      </c>
      <c r="L45" s="43"/>
    </row>
    <row r="46" spans="1:12" ht="15.75">
      <c r="A46" s="17" t="s">
        <v>42</v>
      </c>
      <c r="B46" s="32">
        <f>B47+B48</f>
        <v>-114909</v>
      </c>
      <c r="C46" s="32">
        <f aca="true" t="shared" si="17" ref="C46:I46">C47+C48</f>
        <v>-111318</v>
      </c>
      <c r="D46" s="32">
        <f t="shared" si="17"/>
        <v>-123714</v>
      </c>
      <c r="E46" s="32">
        <f t="shared" si="17"/>
        <v>-141696</v>
      </c>
      <c r="F46" s="32">
        <f t="shared" si="17"/>
        <v>-121068</v>
      </c>
      <c r="G46" s="32">
        <f t="shared" si="17"/>
        <v>-151650</v>
      </c>
      <c r="H46" s="32">
        <f t="shared" si="17"/>
        <v>-57831</v>
      </c>
      <c r="I46" s="32">
        <f t="shared" si="17"/>
        <v>-75477</v>
      </c>
      <c r="J46" s="31">
        <f t="shared" si="12"/>
        <v>-897663</v>
      </c>
      <c r="L46" s="43"/>
    </row>
    <row r="47" spans="1:12" ht="15.75">
      <c r="A47" s="13" t="s">
        <v>67</v>
      </c>
      <c r="B47" s="20">
        <f aca="true" t="shared" si="18" ref="B47:I47">ROUND(-B9*$D$3,2)</f>
        <v>-114909</v>
      </c>
      <c r="C47" s="20">
        <f t="shared" si="18"/>
        <v>-111318</v>
      </c>
      <c r="D47" s="20">
        <f t="shared" si="18"/>
        <v>-123714</v>
      </c>
      <c r="E47" s="20">
        <f t="shared" si="18"/>
        <v>-141696</v>
      </c>
      <c r="F47" s="20">
        <f t="shared" si="18"/>
        <v>-121068</v>
      </c>
      <c r="G47" s="20">
        <f t="shared" si="18"/>
        <v>-151650</v>
      </c>
      <c r="H47" s="20">
        <f t="shared" si="18"/>
        <v>-57831</v>
      </c>
      <c r="I47" s="20">
        <f t="shared" si="18"/>
        <v>-75477</v>
      </c>
      <c r="J47" s="57">
        <f t="shared" si="12"/>
        <v>-897663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-8284</v>
      </c>
      <c r="C49" s="32">
        <f t="shared" si="20"/>
        <v>-9086.46</v>
      </c>
      <c r="D49" s="32">
        <f t="shared" si="20"/>
        <v>-4800</v>
      </c>
      <c r="E49" s="32">
        <f t="shared" si="20"/>
        <v>-9944</v>
      </c>
      <c r="F49" s="32">
        <f t="shared" si="20"/>
        <v>-2720</v>
      </c>
      <c r="G49" s="32">
        <f t="shared" si="20"/>
        <v>-16523.14</v>
      </c>
      <c r="H49" s="32">
        <f t="shared" si="20"/>
        <v>-17079.61</v>
      </c>
      <c r="I49" s="32">
        <f t="shared" si="20"/>
        <v>-3291.05</v>
      </c>
      <c r="J49" s="32">
        <f t="shared" si="20"/>
        <v>-71728.26000000001</v>
      </c>
      <c r="L49" s="50"/>
    </row>
    <row r="50" spans="1:12" ht="15.75">
      <c r="A50" s="13" t="s">
        <v>60</v>
      </c>
      <c r="B50" s="27">
        <v>-8284</v>
      </c>
      <c r="C50" s="27">
        <v>-9086.46</v>
      </c>
      <c r="D50" s="27">
        <v>-4800</v>
      </c>
      <c r="E50" s="27">
        <v>-9944</v>
      </c>
      <c r="F50" s="27">
        <v>-2720</v>
      </c>
      <c r="G50" s="27">
        <v>-16523.14</v>
      </c>
      <c r="H50" s="27">
        <v>-10644.34</v>
      </c>
      <c r="I50" s="27">
        <v>-3291.05</v>
      </c>
      <c r="J50" s="27">
        <f t="shared" si="12"/>
        <v>-65292.990000000005</v>
      </c>
      <c r="L50" s="67"/>
    </row>
    <row r="51" spans="1:12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  <c r="L51" s="67"/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-6435.27</v>
      </c>
      <c r="I53" s="27">
        <v>0</v>
      </c>
      <c r="J53" s="21">
        <f t="shared" si="12"/>
        <v>-6435.27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633159.69</v>
      </c>
      <c r="C57" s="35">
        <f t="shared" si="21"/>
        <v>460284.91000000003</v>
      </c>
      <c r="D57" s="35">
        <f t="shared" si="21"/>
        <v>762291.03</v>
      </c>
      <c r="E57" s="35">
        <f t="shared" si="21"/>
        <v>949958.3600000001</v>
      </c>
      <c r="F57" s="35">
        <f t="shared" si="21"/>
        <v>543229.59</v>
      </c>
      <c r="G57" s="35">
        <f t="shared" si="21"/>
        <v>952792.2300000001</v>
      </c>
      <c r="H57" s="35">
        <f t="shared" si="21"/>
        <v>475221.07000000007</v>
      </c>
      <c r="I57" s="35">
        <f t="shared" si="21"/>
        <v>403989.97000000003</v>
      </c>
      <c r="J57" s="35">
        <f>SUM(B57:I57)</f>
        <v>5180926.850000001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5180926.85</v>
      </c>
      <c r="L60" s="43"/>
    </row>
    <row r="61" spans="1:10" ht="17.25" customHeight="1">
      <c r="A61" s="17" t="s">
        <v>46</v>
      </c>
      <c r="B61" s="45">
        <v>88528.65</v>
      </c>
      <c r="C61" s="45">
        <v>76201.8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164730.45</v>
      </c>
    </row>
    <row r="62" spans="1:10" ht="17.25" customHeight="1">
      <c r="A62" s="17" t="s">
        <v>52</v>
      </c>
      <c r="B62" s="45">
        <v>211667.95</v>
      </c>
      <c r="C62" s="45">
        <v>177324.34</v>
      </c>
      <c r="D62" s="44">
        <v>0</v>
      </c>
      <c r="E62" s="45">
        <v>20884.91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409877.2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-24845.34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-24845.34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98308.88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98308.88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18440.37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18440.37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35819.81</v>
      </c>
      <c r="E66" s="44">
        <v>0</v>
      </c>
      <c r="F66" s="45">
        <v>62852</v>
      </c>
      <c r="G66" s="44">
        <v>0</v>
      </c>
      <c r="H66" s="44">
        <v>0</v>
      </c>
      <c r="I66" s="44">
        <v>0</v>
      </c>
      <c r="J66" s="35">
        <f t="shared" si="22"/>
        <v>98671.81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32">
        <v>-11417.76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-11417.76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68343.78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68343.78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10056.59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10056.59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116592.27</v>
      </c>
      <c r="G70" s="44">
        <v>0</v>
      </c>
      <c r="H70" s="44">
        <v>0</v>
      </c>
      <c r="I70" s="44">
        <v>0</v>
      </c>
      <c r="J70" s="35">
        <f t="shared" si="22"/>
        <v>116592.27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-30529.47</v>
      </c>
      <c r="H71" s="32">
        <v>-52910.64</v>
      </c>
      <c r="I71" s="44">
        <v>0</v>
      </c>
      <c r="J71" s="32">
        <f t="shared" si="22"/>
        <v>-83440.11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174667.76</v>
      </c>
      <c r="H72" s="44">
        <v>0</v>
      </c>
      <c r="I72" s="44">
        <v>0</v>
      </c>
      <c r="J72" s="35">
        <f t="shared" si="22"/>
        <v>174667.76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61278.4</v>
      </c>
      <c r="J73" s="32">
        <f t="shared" si="22"/>
        <v>61278.4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34861.93</v>
      </c>
      <c r="J74" s="35">
        <f t="shared" si="22"/>
        <v>34861.93</v>
      </c>
    </row>
    <row r="75" spans="1:10" ht="17.25" customHeight="1">
      <c r="A75" s="41" t="s">
        <v>65</v>
      </c>
      <c r="B75" s="39">
        <v>332963.1</v>
      </c>
      <c r="C75" s="39">
        <v>206758.77</v>
      </c>
      <c r="D75" s="39">
        <v>634567.31</v>
      </c>
      <c r="E75" s="39">
        <v>862090.85</v>
      </c>
      <c r="F75" s="39">
        <v>363785.32</v>
      </c>
      <c r="G75" s="39">
        <v>808653.93</v>
      </c>
      <c r="H75" s="39">
        <v>528131.71</v>
      </c>
      <c r="I75" s="39">
        <v>307849.63</v>
      </c>
      <c r="J75" s="39">
        <f>SUM(B75:I75)</f>
        <v>4044800.62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1.5924926473768437</v>
      </c>
      <c r="C79" s="55">
        <v>1.5534267900281673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1.4785289541079514</v>
      </c>
      <c r="C80" s="55">
        <v>1.4353607805983284</v>
      </c>
      <c r="D80" s="55"/>
      <c r="E80" s="55">
        <v>1.5375571083561421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1.4159694842129076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1.490000215292669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1.8044177051998282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1.72874599463064</v>
      </c>
      <c r="E84" s="55">
        <v>0</v>
      </c>
      <c r="F84" s="55">
        <v>1.5072948110185778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1.482412775566442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1.4803997522949148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1.4670654785305552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1.4507585032217176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1.4799627768560468</v>
      </c>
      <c r="H89" s="55">
        <v>1.6573226486714465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1.6200732117255796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1.836083575457187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1.9011087872505672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2014-02-28T20:20:45Z</dcterms:modified>
  <cp:category/>
  <cp:version/>
  <cp:contentType/>
  <cp:contentStatus/>
</cp:coreProperties>
</file>