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<sst xmlns="http://schemas.openxmlformats.org/spreadsheetml/2006/main" count="98" uniqueCount="98">
  <si>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</si>
  <si>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</si>
  <si>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</si>
  <si>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</si>
  <si>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</si>
  <si>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</si>
  <si>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</si>
  <si>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</si>
  <si>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</si>
  <si>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</si>
  <si>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</si>
  <si>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</si>
  <si>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</si>
  <si>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</si>
  <si>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</si>
  <si>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</si>
  <si>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</si>
  <si>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</si>
  <si>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</si>
  <si>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</si>
  <si>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</si>
  <si>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</si>
  <si>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</si>
  <si>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</si>
  <si>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</si>
  <si>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</si>
  <si>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</si>
  <si>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</si>
  <si>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</si>
  <si>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</si>
  <si>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</si>
  <si>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</si>
  <si>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</si>
  <si>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</si>
  <si>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</si>
  <si>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</si>
  <si>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</si>
  <si>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</si>
  <si>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</si>
  <si>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</si>
  <si>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</si>
  <si>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</si>
  <si>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</si>
  <si>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</si>
  <si>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</si>
  <si>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</si>
  <si>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</si>
  <si>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</si>
  <si>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</si>
  <si>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</si>
  <si>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</si>
  <si>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</si>
  <si>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</si>
  <si>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</si>
  <si>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</si>
  <si>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</si>
  <si>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</si>
  <si>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</si>
  <si>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</si>
  <si>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</si>
  <si>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</si>
  <si>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</si>
  <si>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</si>
  <si>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</si>
  <si>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</si>
  <si>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</si>
  <si>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</si>
  <si>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</si>
  <si>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</si>
  <si>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</si>
  <si>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</si>
  <si>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</si>
  <si>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</si>
  <si>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</si>
  <si>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</si>
  <si>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</si>
  <si>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</si>
  <si>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</si>
  <si>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</si>
  <si>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</si>
  <si>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</si>
  <si>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</si>
  <si>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</si>
  <si>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</si>
  <si>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</si>
  <si>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</si>
  <si>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</si>
  <si>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</si>
  <si>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</si>
  <si>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</si>
  <si>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</si>
  <si>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</si>
  <si>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</si>
  <si>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</si>
  <si>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</si>
  <si>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</si>
  <si>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</si>
  <si>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22/02/14 - VENCIMENTO 28/02/14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</si>
</sst>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17.50390625" style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370037</v>
      </c>
      <c r="C7" s="10">
        <f aca="true" t="shared" si="0" ref="C7:I7">C8+C20+C24</f>
        <v>273430</v>
      </c>
      <c r="D7" s="10">
        <f t="shared" si="0"/>
        <v>442477</v>
      </c>
      <c r="E7" s="10">
        <f t="shared" si="0"/>
        <v>529948</v>
      </c>
      <c r="F7" s="10">
        <f t="shared" si="0"/>
        <v>318228</v>
      </c>
      <c r="G7" s="10">
        <f t="shared" si="0"/>
        <v>539252</v>
      </c>
      <c r="H7" s="10">
        <f t="shared" si="0"/>
        <v>297879</v>
      </c>
      <c r="I7" s="10">
        <f t="shared" si="0"/>
        <v>174331</v>
      </c>
      <c r="J7" s="10">
        <f>+J8+J20+J24</f>
        <v>2945582</v>
      </c>
      <c r="L7" s="42"/>
    </row>
    <row r="8" spans="1:10" ht="15.75">
      <c r="A8" s="11" t="s">
        <v>96</v>
      </c>
      <c r="B8" s="12">
        <f>+B9+B12+B16</f>
        <v>212338</v>
      </c>
      <c r="C8" s="12">
        <f aca="true" t="shared" si="1" ref="C8:I8">+C9+C12+C16</f>
        <v>165896</v>
      </c>
      <c r="D8" s="12">
        <f t="shared" si="1"/>
        <v>280625</v>
      </c>
      <c r="E8" s="12">
        <f t="shared" si="1"/>
        <v>313918</v>
      </c>
      <c r="F8" s="12">
        <f t="shared" si="1"/>
        <v>187401</v>
      </c>
      <c r="G8" s="12">
        <f t="shared" si="1"/>
        <v>321268</v>
      </c>
      <c r="H8" s="12">
        <f t="shared" si="1"/>
        <v>167459</v>
      </c>
      <c r="I8" s="12">
        <f t="shared" si="1"/>
        <v>109071</v>
      </c>
      <c r="J8" s="12">
        <f>SUM(B8:I8)</f>
        <v>1757976</v>
      </c>
    </row>
    <row r="9" spans="1:10" ht="15.75">
      <c r="A9" s="13" t="s">
        <v>22</v>
      </c>
      <c r="B9" s="14">
        <v>35084</v>
      </c>
      <c r="C9" s="14">
        <v>33321</v>
      </c>
      <c r="D9" s="14">
        <v>40539</v>
      </c>
      <c r="E9" s="14">
        <v>43717</v>
      </c>
      <c r="F9" s="14">
        <v>36331</v>
      </c>
      <c r="G9" s="14">
        <v>45513</v>
      </c>
      <c r="H9" s="14">
        <v>21553</v>
      </c>
      <c r="I9" s="14">
        <v>20163</v>
      </c>
      <c r="J9" s="12">
        <f aca="true" t="shared" si="2" ref="J9:J19">SUM(B9:I9)</f>
        <v>276221</v>
      </c>
    </row>
    <row r="10" spans="1:10" ht="15.75">
      <c r="A10" s="15" t="s">
        <v>23</v>
      </c>
      <c r="B10" s="14">
        <f>+B9-B11</f>
        <v>35084</v>
      </c>
      <c r="C10" s="14">
        <f aca="true" t="shared" si="3" ref="C10:I10">+C9-C11</f>
        <v>33321</v>
      </c>
      <c r="D10" s="14">
        <f t="shared" si="3"/>
        <v>40539</v>
      </c>
      <c r="E10" s="14">
        <f t="shared" si="3"/>
        <v>43717</v>
      </c>
      <c r="F10" s="14">
        <f t="shared" si="3"/>
        <v>36331</v>
      </c>
      <c r="G10" s="14">
        <f t="shared" si="3"/>
        <v>45513</v>
      </c>
      <c r="H10" s="14">
        <f t="shared" si="3"/>
        <v>21553</v>
      </c>
      <c r="I10" s="14">
        <f t="shared" si="3"/>
        <v>20163</v>
      </c>
      <c r="J10" s="12">
        <f t="shared" si="2"/>
        <v>276221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175650</v>
      </c>
      <c r="C12" s="14">
        <f aca="true" t="shared" si="4" ref="C12:I12">C13+C14+C15</f>
        <v>131321</v>
      </c>
      <c r="D12" s="14">
        <f t="shared" si="4"/>
        <v>238313</v>
      </c>
      <c r="E12" s="14">
        <f t="shared" si="4"/>
        <v>268013</v>
      </c>
      <c r="F12" s="14">
        <f t="shared" si="4"/>
        <v>149538</v>
      </c>
      <c r="G12" s="14">
        <f t="shared" si="4"/>
        <v>273292</v>
      </c>
      <c r="H12" s="14">
        <f t="shared" si="4"/>
        <v>144544</v>
      </c>
      <c r="I12" s="14">
        <f t="shared" si="4"/>
        <v>88279</v>
      </c>
      <c r="J12" s="12">
        <f t="shared" si="2"/>
        <v>1468950</v>
      </c>
    </row>
    <row r="13" spans="1:10" ht="15.75">
      <c r="A13" s="15" t="s">
        <v>25</v>
      </c>
      <c r="B13" s="14">
        <v>90690</v>
      </c>
      <c r="C13" s="14">
        <v>70568</v>
      </c>
      <c r="D13" s="14">
        <v>123726</v>
      </c>
      <c r="E13" s="14">
        <v>141514</v>
      </c>
      <c r="F13" s="14">
        <v>80528</v>
      </c>
      <c r="G13" s="14">
        <v>144452</v>
      </c>
      <c r="H13" s="14">
        <v>74606</v>
      </c>
      <c r="I13" s="14">
        <v>44546</v>
      </c>
      <c r="J13" s="12">
        <f t="shared" si="2"/>
        <v>770630</v>
      </c>
    </row>
    <row r="14" spans="1:10" ht="15.75">
      <c r="A14" s="15" t="s">
        <v>26</v>
      </c>
      <c r="B14" s="14">
        <v>73049</v>
      </c>
      <c r="C14" s="14">
        <v>51112</v>
      </c>
      <c r="D14" s="14">
        <v>99243</v>
      </c>
      <c r="E14" s="14">
        <v>107501</v>
      </c>
      <c r="F14" s="14">
        <v>58946</v>
      </c>
      <c r="G14" s="14">
        <v>112540</v>
      </c>
      <c r="H14" s="14">
        <v>61739</v>
      </c>
      <c r="I14" s="14">
        <v>39381</v>
      </c>
      <c r="J14" s="12">
        <f t="shared" si="2"/>
        <v>603511</v>
      </c>
    </row>
    <row r="15" spans="1:10" ht="15.75">
      <c r="A15" s="15" t="s">
        <v>27</v>
      </c>
      <c r="B15" s="14">
        <v>11911</v>
      </c>
      <c r="C15" s="14">
        <v>9641</v>
      </c>
      <c r="D15" s="14">
        <v>15344</v>
      </c>
      <c r="E15" s="14">
        <v>18998</v>
      </c>
      <c r="F15" s="14">
        <v>10064</v>
      </c>
      <c r="G15" s="14">
        <v>16300</v>
      </c>
      <c r="H15" s="14">
        <v>8199</v>
      </c>
      <c r="I15" s="14">
        <v>4352</v>
      </c>
      <c r="J15" s="12">
        <f t="shared" si="2"/>
        <v>94809</v>
      </c>
    </row>
    <row r="16" spans="1:10" ht="15.75">
      <c r="A16" s="16" t="s">
        <v>95</v>
      </c>
      <c r="B16" s="14">
        <f>B17+B18+B19</f>
        <v>1604</v>
      </c>
      <c r="C16" s="14">
        <f aca="true" t="shared" si="5" ref="C16:I16">C17+C18+C19</f>
        <v>1254</v>
      </c>
      <c r="D16" s="14">
        <f t="shared" si="5"/>
        <v>1773</v>
      </c>
      <c r="E16" s="14">
        <f t="shared" si="5"/>
        <v>2188</v>
      </c>
      <c r="F16" s="14">
        <f t="shared" si="5"/>
        <v>1532</v>
      </c>
      <c r="G16" s="14">
        <f t="shared" si="5"/>
        <v>2463</v>
      </c>
      <c r="H16" s="14">
        <f t="shared" si="5"/>
        <v>1362</v>
      </c>
      <c r="I16" s="14">
        <f t="shared" si="5"/>
        <v>629</v>
      </c>
      <c r="J16" s="12">
        <f t="shared" si="2"/>
        <v>12805</v>
      </c>
    </row>
    <row r="17" spans="1:10" ht="15.75">
      <c r="A17" s="15" t="s">
        <v>92</v>
      </c>
      <c r="B17" s="14">
        <v>1334</v>
      </c>
      <c r="C17" s="14">
        <v>1086</v>
      </c>
      <c r="D17" s="14">
        <v>1528</v>
      </c>
      <c r="E17" s="14">
        <v>1901</v>
      </c>
      <c r="F17" s="14">
        <v>1296</v>
      </c>
      <c r="G17" s="14">
        <v>2125</v>
      </c>
      <c r="H17" s="14">
        <v>1205</v>
      </c>
      <c r="I17" s="14">
        <v>537</v>
      </c>
      <c r="J17" s="12">
        <f t="shared" si="2"/>
        <v>11012</v>
      </c>
    </row>
    <row r="18" spans="1:10" ht="15.75">
      <c r="A18" s="15" t="s">
        <v>93</v>
      </c>
      <c r="B18" s="14">
        <v>22</v>
      </c>
      <c r="C18" s="14">
        <v>37</v>
      </c>
      <c r="D18" s="14">
        <v>52</v>
      </c>
      <c r="E18" s="14">
        <v>69</v>
      </c>
      <c r="F18" s="14">
        <v>48</v>
      </c>
      <c r="G18" s="14">
        <v>93</v>
      </c>
      <c r="H18" s="14">
        <v>23</v>
      </c>
      <c r="I18" s="14">
        <v>9</v>
      </c>
      <c r="J18" s="12">
        <f t="shared" si="2"/>
        <v>353</v>
      </c>
    </row>
    <row r="19" spans="1:10" ht="15.75">
      <c r="A19" s="15" t="s">
        <v>94</v>
      </c>
      <c r="B19" s="14">
        <v>248</v>
      </c>
      <c r="C19" s="14">
        <v>131</v>
      </c>
      <c r="D19" s="14">
        <v>193</v>
      </c>
      <c r="E19" s="14">
        <v>218</v>
      </c>
      <c r="F19" s="14">
        <v>188</v>
      </c>
      <c r="G19" s="14">
        <v>245</v>
      </c>
      <c r="H19" s="14">
        <v>134</v>
      </c>
      <c r="I19" s="14">
        <v>83</v>
      </c>
      <c r="J19" s="12">
        <f t="shared" si="2"/>
        <v>1440</v>
      </c>
    </row>
    <row r="20" spans="1:10" ht="15.75">
      <c r="A20" s="17" t="s">
        <v>28</v>
      </c>
      <c r="B20" s="18">
        <f>B21+B22+B23</f>
        <v>118374</v>
      </c>
      <c r="C20" s="18">
        <f aca="true" t="shared" si="6" ref="C20:I20">C21+C22+C23</f>
        <v>76330</v>
      </c>
      <c r="D20" s="18">
        <f t="shared" si="6"/>
        <v>110203</v>
      </c>
      <c r="E20" s="18">
        <f t="shared" si="6"/>
        <v>149044</v>
      </c>
      <c r="F20" s="18">
        <f t="shared" si="6"/>
        <v>93913</v>
      </c>
      <c r="G20" s="18">
        <f t="shared" si="6"/>
        <v>167358</v>
      </c>
      <c r="H20" s="18">
        <f t="shared" si="6"/>
        <v>107896</v>
      </c>
      <c r="I20" s="18">
        <f t="shared" si="6"/>
        <v>54334</v>
      </c>
      <c r="J20" s="12">
        <f aca="true" t="shared" si="7" ref="J20:J26">SUM(B20:I20)</f>
        <v>877452</v>
      </c>
    </row>
    <row r="21" spans="1:10" ht="18.75" customHeight="1">
      <c r="A21" s="13" t="s">
        <v>29</v>
      </c>
      <c r="B21" s="14">
        <v>67962</v>
      </c>
      <c r="C21" s="14">
        <v>47435</v>
      </c>
      <c r="D21" s="14">
        <v>67679</v>
      </c>
      <c r="E21" s="14">
        <v>91103</v>
      </c>
      <c r="F21" s="14">
        <v>57291</v>
      </c>
      <c r="G21" s="14">
        <v>99526</v>
      </c>
      <c r="H21" s="14">
        <v>60576</v>
      </c>
      <c r="I21" s="14">
        <v>30579</v>
      </c>
      <c r="J21" s="12">
        <f t="shared" si="7"/>
        <v>522151</v>
      </c>
    </row>
    <row r="22" spans="1:10" ht="18.75" customHeight="1">
      <c r="A22" s="13" t="s">
        <v>30</v>
      </c>
      <c r="B22" s="14">
        <v>43362</v>
      </c>
      <c r="C22" s="14">
        <v>24169</v>
      </c>
      <c r="D22" s="14">
        <v>36240</v>
      </c>
      <c r="E22" s="14">
        <v>48633</v>
      </c>
      <c r="F22" s="14">
        <v>31315</v>
      </c>
      <c r="G22" s="14">
        <v>59170</v>
      </c>
      <c r="H22" s="14">
        <v>42248</v>
      </c>
      <c r="I22" s="14">
        <v>21370</v>
      </c>
      <c r="J22" s="12">
        <f t="shared" si="7"/>
        <v>306507</v>
      </c>
    </row>
    <row r="23" spans="1:10" ht="18.75" customHeight="1">
      <c r="A23" s="13" t="s">
        <v>31</v>
      </c>
      <c r="B23" s="14">
        <v>7050</v>
      </c>
      <c r="C23" s="14">
        <v>4726</v>
      </c>
      <c r="D23" s="14">
        <v>6284</v>
      </c>
      <c r="E23" s="14">
        <v>9308</v>
      </c>
      <c r="F23" s="14">
        <v>5307</v>
      </c>
      <c r="G23" s="14">
        <v>8662</v>
      </c>
      <c r="H23" s="14">
        <v>5072</v>
      </c>
      <c r="I23" s="14">
        <v>2385</v>
      </c>
      <c r="J23" s="12">
        <f t="shared" si="7"/>
        <v>48794</v>
      </c>
    </row>
    <row r="24" spans="1:10" ht="18.75" customHeight="1">
      <c r="A24" s="17" t="s">
        <v>32</v>
      </c>
      <c r="B24" s="14">
        <f>B25+B26</f>
        <v>39325</v>
      </c>
      <c r="C24" s="14">
        <f aca="true" t="shared" si="8" ref="C24:I24">C25+C26</f>
        <v>31204</v>
      </c>
      <c r="D24" s="14">
        <f t="shared" si="8"/>
        <v>51649</v>
      </c>
      <c r="E24" s="14">
        <f t="shared" si="8"/>
        <v>66986</v>
      </c>
      <c r="F24" s="14">
        <f t="shared" si="8"/>
        <v>36914</v>
      </c>
      <c r="G24" s="14">
        <f t="shared" si="8"/>
        <v>50626</v>
      </c>
      <c r="H24" s="14">
        <f t="shared" si="8"/>
        <v>22524</v>
      </c>
      <c r="I24" s="14">
        <f t="shared" si="8"/>
        <v>10926</v>
      </c>
      <c r="J24" s="12">
        <f t="shared" si="7"/>
        <v>310154</v>
      </c>
    </row>
    <row r="25" spans="1:10" ht="18.75" customHeight="1">
      <c r="A25" s="13" t="s">
        <v>33</v>
      </c>
      <c r="B25" s="14">
        <v>25168</v>
      </c>
      <c r="C25" s="14">
        <v>19971</v>
      </c>
      <c r="D25" s="14">
        <v>33055</v>
      </c>
      <c r="E25" s="14">
        <v>42871</v>
      </c>
      <c r="F25" s="14">
        <v>23625</v>
      </c>
      <c r="G25" s="14">
        <v>32401</v>
      </c>
      <c r="H25" s="14">
        <v>14415</v>
      </c>
      <c r="I25" s="14">
        <v>6993</v>
      </c>
      <c r="J25" s="12">
        <f t="shared" si="7"/>
        <v>198499</v>
      </c>
    </row>
    <row r="26" spans="1:10" ht="18.75" customHeight="1">
      <c r="A26" s="13" t="s">
        <v>34</v>
      </c>
      <c r="B26" s="14">
        <v>14157</v>
      </c>
      <c r="C26" s="14">
        <v>11233</v>
      </c>
      <c r="D26" s="14">
        <v>18594</v>
      </c>
      <c r="E26" s="14">
        <v>24115</v>
      </c>
      <c r="F26" s="14">
        <v>13289</v>
      </c>
      <c r="G26" s="14">
        <v>18225</v>
      </c>
      <c r="H26" s="14">
        <v>8109</v>
      </c>
      <c r="I26" s="14">
        <v>3933</v>
      </c>
      <c r="J26" s="12">
        <f t="shared" si="7"/>
        <v>111655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0.9772</v>
      </c>
      <c r="C29" s="22">
        <v>0.9836</v>
      </c>
      <c r="D29" s="22">
        <v>1</v>
      </c>
      <c r="E29" s="22">
        <v>1</v>
      </c>
      <c r="F29" s="22">
        <v>1</v>
      </c>
      <c r="G29" s="22">
        <v>1</v>
      </c>
      <c r="H29" s="22">
        <v>0.9398</v>
      </c>
      <c r="I29" s="22">
        <v>0.9864</v>
      </c>
      <c r="J29" s="21"/>
    </row>
    <row r="30" spans="1:10" ht="18.75" customHeight="1">
      <c r="A30" s="17" t="s">
        <v>36</v>
      </c>
      <c r="B30" s="23">
        <v>0.7988</v>
      </c>
      <c r="C30" s="23">
        <v>0.713</v>
      </c>
      <c r="D30" s="23">
        <v>0.7791</v>
      </c>
      <c r="E30" s="23">
        <v>0.7594</v>
      </c>
      <c r="F30" s="23">
        <v>0.7184</v>
      </c>
      <c r="G30" s="23">
        <v>0.7094</v>
      </c>
      <c r="H30" s="23">
        <v>0.6225</v>
      </c>
      <c r="I30" s="24">
        <v>0.8461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0.9582408688860843</v>
      </c>
      <c r="C32" s="23">
        <f aca="true" t="shared" si="9" ref="C32:I32">(((+C$8+C$20)*C$29)+(C$24*C$30))/C$7</f>
        <v>0.9527189613429398</v>
      </c>
      <c r="D32" s="23">
        <f t="shared" si="9"/>
        <v>0.9742150120797238</v>
      </c>
      <c r="E32" s="23">
        <f t="shared" si="9"/>
        <v>0.9695878999449002</v>
      </c>
      <c r="F32" s="23">
        <f t="shared" si="9"/>
        <v>0.9673347964352603</v>
      </c>
      <c r="G32" s="23">
        <f t="shared" si="9"/>
        <v>0.9727179211203668</v>
      </c>
      <c r="H32" s="23">
        <f t="shared" si="9"/>
        <v>0.9158074889468542</v>
      </c>
      <c r="I32" s="23">
        <f t="shared" si="9"/>
        <v>0.9776068547762591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1.4990720152853902</v>
      </c>
      <c r="C35" s="26">
        <f aca="true" t="shared" si="10" ref="C35:I35">C32*C34</f>
        <v>1.46547230633771</v>
      </c>
      <c r="D35" s="26">
        <f t="shared" si="10"/>
        <v>1.513930128771891</v>
      </c>
      <c r="E35" s="26">
        <f t="shared" si="10"/>
        <v>1.5059639261944189</v>
      </c>
      <c r="F35" s="26">
        <f t="shared" si="10"/>
        <v>1.4622232782915396</v>
      </c>
      <c r="G35" s="26">
        <f t="shared" si="10"/>
        <v>1.5411742742231092</v>
      </c>
      <c r="H35" s="26">
        <f t="shared" si="10"/>
        <v>1.6627400769319085</v>
      </c>
      <c r="I35" s="26">
        <f t="shared" si="10"/>
        <v>1.8774939645978057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554712.11</v>
      </c>
      <c r="C41" s="29">
        <f aca="true" t="shared" si="13" ref="C41:I41">+C42+C43</f>
        <v>400704.09</v>
      </c>
      <c r="D41" s="29">
        <f t="shared" si="13"/>
        <v>669879.26</v>
      </c>
      <c r="E41" s="29">
        <f t="shared" si="13"/>
        <v>798082.57</v>
      </c>
      <c r="F41" s="29">
        <f t="shared" si="13"/>
        <v>465320.39</v>
      </c>
      <c r="G41" s="29">
        <f t="shared" si="13"/>
        <v>831081.31</v>
      </c>
      <c r="H41" s="29">
        <f t="shared" si="13"/>
        <v>495295.35</v>
      </c>
      <c r="I41" s="29">
        <f t="shared" si="13"/>
        <v>327305.4</v>
      </c>
      <c r="J41" s="29">
        <f t="shared" si="12"/>
        <v>4542380.48</v>
      </c>
      <c r="L41" s="43"/>
      <c r="M41" s="43"/>
    </row>
    <row r="42" spans="1:10" ht="15.75">
      <c r="A42" s="17" t="s">
        <v>72</v>
      </c>
      <c r="B42" s="30">
        <f>ROUND(+B7*B35,2)</f>
        <v>554712.11</v>
      </c>
      <c r="C42" s="30">
        <f aca="true" t="shared" si="14" ref="C42:I42">ROUND(+C7*C35,2)</f>
        <v>400704.09</v>
      </c>
      <c r="D42" s="30">
        <f t="shared" si="14"/>
        <v>669879.26</v>
      </c>
      <c r="E42" s="30">
        <f t="shared" si="14"/>
        <v>798082.57</v>
      </c>
      <c r="F42" s="30">
        <f t="shared" si="14"/>
        <v>465320.39</v>
      </c>
      <c r="G42" s="30">
        <f t="shared" si="14"/>
        <v>831081.31</v>
      </c>
      <c r="H42" s="30">
        <f t="shared" si="14"/>
        <v>495295.35</v>
      </c>
      <c r="I42" s="30">
        <f t="shared" si="14"/>
        <v>327305.4</v>
      </c>
      <c r="J42" s="30">
        <f>SUM(B42:I42)</f>
        <v>4542380.48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-105252</v>
      </c>
      <c r="C45" s="31">
        <f t="shared" si="16"/>
        <v>-99963</v>
      </c>
      <c r="D45" s="31">
        <f t="shared" si="16"/>
        <v>-121617</v>
      </c>
      <c r="E45" s="31">
        <f t="shared" si="16"/>
        <v>-131151</v>
      </c>
      <c r="F45" s="31">
        <f t="shared" si="16"/>
        <v>-108993</v>
      </c>
      <c r="G45" s="31">
        <f t="shared" si="16"/>
        <v>-136539</v>
      </c>
      <c r="H45" s="31">
        <f t="shared" si="16"/>
        <v>-64659</v>
      </c>
      <c r="I45" s="31">
        <f t="shared" si="16"/>
        <v>-60489</v>
      </c>
      <c r="J45" s="31">
        <f t="shared" si="16"/>
        <v>-828663</v>
      </c>
      <c r="L45" s="43"/>
    </row>
    <row r="46" spans="1:12" ht="15.75">
      <c r="A46" s="17" t="s">
        <v>42</v>
      </c>
      <c r="B46" s="32">
        <f>B47+B48</f>
        <v>-105252</v>
      </c>
      <c r="C46" s="32">
        <f aca="true" t="shared" si="17" ref="C46:I46">C47+C48</f>
        <v>-99963</v>
      </c>
      <c r="D46" s="32">
        <f t="shared" si="17"/>
        <v>-121617</v>
      </c>
      <c r="E46" s="32">
        <f t="shared" si="17"/>
        <v>-131151</v>
      </c>
      <c r="F46" s="32">
        <f t="shared" si="17"/>
        <v>-108993</v>
      </c>
      <c r="G46" s="32">
        <f t="shared" si="17"/>
        <v>-136539</v>
      </c>
      <c r="H46" s="32">
        <f t="shared" si="17"/>
        <v>-64659</v>
      </c>
      <c r="I46" s="32">
        <f t="shared" si="17"/>
        <v>-60489</v>
      </c>
      <c r="J46" s="31">
        <f t="shared" si="12"/>
        <v>-828663</v>
      </c>
      <c r="L46" s="43"/>
    </row>
    <row r="47" spans="1:12" ht="15.75">
      <c r="A47" s="13" t="s">
        <v>67</v>
      </c>
      <c r="B47" s="20">
        <f aca="true" t="shared" si="18" ref="B47:I47">ROUND(-B9*$D$3,2)</f>
        <v>-105252</v>
      </c>
      <c r="C47" s="20">
        <f t="shared" si="18"/>
        <v>-99963</v>
      </c>
      <c r="D47" s="20">
        <f t="shared" si="18"/>
        <v>-121617</v>
      </c>
      <c r="E47" s="20">
        <f t="shared" si="18"/>
        <v>-131151</v>
      </c>
      <c r="F47" s="20">
        <f t="shared" si="18"/>
        <v>-108993</v>
      </c>
      <c r="G47" s="20">
        <f t="shared" si="18"/>
        <v>-136539</v>
      </c>
      <c r="H47" s="20">
        <f t="shared" si="18"/>
        <v>-64659</v>
      </c>
      <c r="I47" s="20">
        <f t="shared" si="18"/>
        <v>-60489</v>
      </c>
      <c r="J47" s="57">
        <f t="shared" si="12"/>
        <v>-828663</v>
      </c>
      <c r="L47" s="50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50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449460.11</v>
      </c>
      <c r="C57" s="35">
        <f t="shared" si="21"/>
        <v>300741.09</v>
      </c>
      <c r="D57" s="35">
        <f t="shared" si="21"/>
        <v>548262.26</v>
      </c>
      <c r="E57" s="35">
        <f t="shared" si="21"/>
        <v>666931.57</v>
      </c>
      <c r="F57" s="35">
        <f t="shared" si="21"/>
        <v>356327.39</v>
      </c>
      <c r="G57" s="35">
        <f t="shared" si="21"/>
        <v>694542.31</v>
      </c>
      <c r="H57" s="35">
        <f t="shared" si="21"/>
        <v>430636.35</v>
      </c>
      <c r="I57" s="35">
        <f t="shared" si="21"/>
        <v>266816.4</v>
      </c>
      <c r="J57" s="35">
        <f>SUM(B57:I57)</f>
        <v>3713717.48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3713717.4799999995</v>
      </c>
      <c r="L60" s="43"/>
    </row>
    <row r="61" spans="1:10" ht="17.25" customHeight="1">
      <c r="A61" s="17" t="s">
        <v>46</v>
      </c>
      <c r="B61" s="45">
        <v>87188.23</v>
      </c>
      <c r="C61" s="45">
        <v>78316.24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165504.47</v>
      </c>
    </row>
    <row r="62" spans="1:10" ht="17.25" customHeight="1">
      <c r="A62" s="17" t="s">
        <v>52</v>
      </c>
      <c r="B62" s="45">
        <v>362271.88</v>
      </c>
      <c r="C62" s="45">
        <v>222424.85</v>
      </c>
      <c r="D62" s="44">
        <v>0</v>
      </c>
      <c r="E62" s="45">
        <v>298393.16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883089.8899999999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206284.09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206284.09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218192.13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218192.13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84115.33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84115.33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39670.71</v>
      </c>
      <c r="E66" s="44">
        <v>0</v>
      </c>
      <c r="F66" s="45">
        <v>58318.06</v>
      </c>
      <c r="G66" s="44">
        <v>0</v>
      </c>
      <c r="H66" s="44">
        <v>0</v>
      </c>
      <c r="I66" s="44">
        <v>0</v>
      </c>
      <c r="J66" s="35">
        <f t="shared" si="22"/>
        <v>97988.76999999999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214202.28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214202.28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132012.49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132012.49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22323.64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22323.64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298009.33</v>
      </c>
      <c r="G70" s="44">
        <v>0</v>
      </c>
      <c r="H70" s="44">
        <v>0</v>
      </c>
      <c r="I70" s="44">
        <v>0</v>
      </c>
      <c r="J70" s="35">
        <f t="shared" si="22"/>
        <v>298009.33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402518.2</v>
      </c>
      <c r="H71" s="45">
        <v>430636.35</v>
      </c>
      <c r="I71" s="44">
        <v>0</v>
      </c>
      <c r="J71" s="32">
        <f t="shared" si="22"/>
        <v>833154.55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292024.11</v>
      </c>
      <c r="H72" s="44">
        <v>0</v>
      </c>
      <c r="I72" s="44">
        <v>0</v>
      </c>
      <c r="J72" s="35">
        <f t="shared" si="22"/>
        <v>292024.11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93436.94</v>
      </c>
      <c r="J73" s="32">
        <f t="shared" si="22"/>
        <v>93436.94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173379.46</v>
      </c>
      <c r="J74" s="35">
        <f t="shared" si="22"/>
        <v>173379.46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1.5913156046014694</v>
      </c>
      <c r="C79" s="55">
        <v>1.5512727065980614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1.478182366569333</v>
      </c>
      <c r="C80" s="55">
        <v>1.4357474541550947</v>
      </c>
      <c r="D80" s="55"/>
      <c r="E80" s="55">
        <v>1.5372935403314532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1.4182493316225886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1.4893059182263853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1.810110142101367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1.6668964980059822</v>
      </c>
      <c r="E84" s="55">
        <v>0</v>
      </c>
      <c r="F84" s="55">
        <v>1.5124559218464173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1.484270498392283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1.4808163363525233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1.4680530527729587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1.4525499359171345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1.4818456410125418</v>
      </c>
      <c r="H89" s="55">
        <v>1.6627400723112407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1.6233703883924622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1.8361411980054283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1.9011117620021811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2014-02-27T18:57:38Z</dcterms:modified>
  <cp:category/>
  <cp:version/>
  <cp:contentType/>
  <cp:contentStatus/>
</cp:coreProperties>
</file>