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<sst xmlns="http://schemas.openxmlformats.org/spreadsheetml/2006/main" count="98" uniqueCount="98">
  <si>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</si>
  <si>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</si>
  <si>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</si>
  <si>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</si>
  <si>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</si>
  <si>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</si>
  <si>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</si>
  <si>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</si>
  <si>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</si>
  <si>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</si>
  <si>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</si>
  <si>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</si>
  <si>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</si>
  <si>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</si>
  <si>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</si>
  <si>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</si>
  <si>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</si>
  <si>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</si>
  <si>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</si>
  <si>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</si>
  <si>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</si>
  <si>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</si>
  <si>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</si>
  <si>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</si>
  <si>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</si>
  <si>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</si>
  <si>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</si>
  <si>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</si>
  <si>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</si>
  <si>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</si>
  <si>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</si>
  <si>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</si>
  <si>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</si>
  <si>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</si>
  <si>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</si>
  <si>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</si>
  <si>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</si>
  <si>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</si>
  <si>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</si>
  <si>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</si>
  <si>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</si>
  <si>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</si>
  <si>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</si>
  <si>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</si>
  <si>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</si>
  <si>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</si>
  <si>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</si>
  <si>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</si>
  <si>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</si>
  <si>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</si>
  <si>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</si>
  <si>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</si>
  <si>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</si>
  <si>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</si>
  <si>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</si>
  <si>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</si>
  <si>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</si>
  <si>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</si>
  <si>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</si>
  <si>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</si>
  <si>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</si>
  <si>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</si>
  <si>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</si>
  <si>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</si>
  <si>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</si>
  <si>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</si>
  <si>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</si>
  <si>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</si>
  <si>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</si>
  <si>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</si>
  <si>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</si>
  <si>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</si>
  <si>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</si>
  <si>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</si>
  <si>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</si>
  <si>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</si>
  <si>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</si>
  <si>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</si>
  <si>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</si>
  <si>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</si>
  <si>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</si>
  <si>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</si>
  <si>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</si>
  <si>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</si>
  <si>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</si>
  <si>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</si>
  <si>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</si>
  <si>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</si>
  <si>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</si>
  <si>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</si>
  <si>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</si>
  <si>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</si>
  <si>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</si>
  <si>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</si>
  <si>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</si>
  <si>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</si>
  <si>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</si>
  <si>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19/02/14 - VENCIMENTO 26/02/14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</si>
</sst>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525446</v>
      </c>
      <c r="C7" s="10">
        <f aca="true" t="shared" si="0" ref="C7:I7">C8+C20+C24</f>
        <v>408164</v>
      </c>
      <c r="D7" s="10">
        <f t="shared" si="0"/>
        <v>599370</v>
      </c>
      <c r="E7" s="10">
        <f t="shared" si="0"/>
        <v>757205</v>
      </c>
      <c r="F7" s="10">
        <f t="shared" si="0"/>
        <v>468575</v>
      </c>
      <c r="G7" s="10">
        <f t="shared" si="0"/>
        <v>753234</v>
      </c>
      <c r="H7" s="10">
        <f t="shared" si="0"/>
        <v>393841</v>
      </c>
      <c r="I7" s="10">
        <f t="shared" si="0"/>
        <v>268035</v>
      </c>
      <c r="J7" s="10">
        <f>+J8+J20+J24</f>
        <v>4173870</v>
      </c>
      <c r="L7" s="42"/>
    </row>
    <row r="8" spans="1:10" ht="15.75">
      <c r="A8" s="11" t="s">
        <v>96</v>
      </c>
      <c r="B8" s="12">
        <f>+B9+B12+B16</f>
        <v>289611</v>
      </c>
      <c r="C8" s="12">
        <f aca="true" t="shared" si="1" ref="C8:I8">+C9+C12+C16</f>
        <v>240400</v>
      </c>
      <c r="D8" s="12">
        <f t="shared" si="1"/>
        <v>376758</v>
      </c>
      <c r="E8" s="12">
        <f t="shared" si="1"/>
        <v>443482</v>
      </c>
      <c r="F8" s="12">
        <f t="shared" si="1"/>
        <v>267087</v>
      </c>
      <c r="G8" s="12">
        <f t="shared" si="1"/>
        <v>434817</v>
      </c>
      <c r="H8" s="12">
        <f t="shared" si="1"/>
        <v>208621</v>
      </c>
      <c r="I8" s="12">
        <f t="shared" si="1"/>
        <v>161838</v>
      </c>
      <c r="J8" s="12">
        <f>SUM(B8:I8)</f>
        <v>2422614</v>
      </c>
    </row>
    <row r="9" spans="1:10" ht="15.75">
      <c r="A9" s="13" t="s">
        <v>22</v>
      </c>
      <c r="B9" s="14">
        <v>34680</v>
      </c>
      <c r="C9" s="14">
        <v>33519</v>
      </c>
      <c r="D9" s="14">
        <v>35436</v>
      </c>
      <c r="E9" s="14">
        <v>40993</v>
      </c>
      <c r="F9" s="14">
        <v>36424</v>
      </c>
      <c r="G9" s="14">
        <v>43831</v>
      </c>
      <c r="H9" s="14">
        <v>18980</v>
      </c>
      <c r="I9" s="14">
        <v>23818</v>
      </c>
      <c r="J9" s="12">
        <f aca="true" t="shared" si="2" ref="J9:J19">SUM(B9:I9)</f>
        <v>267681</v>
      </c>
    </row>
    <row r="10" spans="1:10" ht="15.75">
      <c r="A10" s="15" t="s">
        <v>23</v>
      </c>
      <c r="B10" s="14">
        <f>+B9-B11</f>
        <v>34680</v>
      </c>
      <c r="C10" s="14">
        <f aca="true" t="shared" si="3" ref="C10:I10">+C9-C11</f>
        <v>33519</v>
      </c>
      <c r="D10" s="14">
        <f t="shared" si="3"/>
        <v>35436</v>
      </c>
      <c r="E10" s="14">
        <f t="shared" si="3"/>
        <v>40993</v>
      </c>
      <c r="F10" s="14">
        <f t="shared" si="3"/>
        <v>36424</v>
      </c>
      <c r="G10" s="14">
        <f t="shared" si="3"/>
        <v>43831</v>
      </c>
      <c r="H10" s="14">
        <f t="shared" si="3"/>
        <v>18980</v>
      </c>
      <c r="I10" s="14">
        <f t="shared" si="3"/>
        <v>23818</v>
      </c>
      <c r="J10" s="12">
        <f t="shared" si="2"/>
        <v>267681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252910</v>
      </c>
      <c r="C12" s="14">
        <f aca="true" t="shared" si="4" ref="C12:I12">C13+C14+C15</f>
        <v>205087</v>
      </c>
      <c r="D12" s="14">
        <f t="shared" si="4"/>
        <v>339039</v>
      </c>
      <c r="E12" s="14">
        <f t="shared" si="4"/>
        <v>399343</v>
      </c>
      <c r="F12" s="14">
        <f t="shared" si="4"/>
        <v>228567</v>
      </c>
      <c r="G12" s="14">
        <f t="shared" si="4"/>
        <v>387968</v>
      </c>
      <c r="H12" s="14">
        <f t="shared" si="4"/>
        <v>188013</v>
      </c>
      <c r="I12" s="14">
        <f t="shared" si="4"/>
        <v>137117</v>
      </c>
      <c r="J12" s="12">
        <f t="shared" si="2"/>
        <v>2138044</v>
      </c>
    </row>
    <row r="13" spans="1:10" ht="15.75">
      <c r="A13" s="15" t="s">
        <v>25</v>
      </c>
      <c r="B13" s="14">
        <v>125388</v>
      </c>
      <c r="C13" s="14">
        <v>103323</v>
      </c>
      <c r="D13" s="14">
        <v>167123</v>
      </c>
      <c r="E13" s="14">
        <v>199748</v>
      </c>
      <c r="F13" s="14">
        <v>118511</v>
      </c>
      <c r="G13" s="14">
        <v>197822</v>
      </c>
      <c r="H13" s="14">
        <v>94736</v>
      </c>
      <c r="I13" s="14">
        <v>68664</v>
      </c>
      <c r="J13" s="12">
        <f t="shared" si="2"/>
        <v>1075315</v>
      </c>
    </row>
    <row r="14" spans="1:10" ht="15.75">
      <c r="A14" s="15" t="s">
        <v>26</v>
      </c>
      <c r="B14" s="14">
        <v>109341</v>
      </c>
      <c r="C14" s="14">
        <v>84713</v>
      </c>
      <c r="D14" s="14">
        <v>148612</v>
      </c>
      <c r="E14" s="14">
        <v>168719</v>
      </c>
      <c r="F14" s="14">
        <v>93541</v>
      </c>
      <c r="G14" s="14">
        <v>164977</v>
      </c>
      <c r="H14" s="14">
        <v>80420</v>
      </c>
      <c r="I14" s="14">
        <v>60660</v>
      </c>
      <c r="J14" s="12">
        <f t="shared" si="2"/>
        <v>910983</v>
      </c>
    </row>
    <row r="15" spans="1:10" ht="15.75">
      <c r="A15" s="15" t="s">
        <v>27</v>
      </c>
      <c r="B15" s="14">
        <v>18181</v>
      </c>
      <c r="C15" s="14">
        <v>17051</v>
      </c>
      <c r="D15" s="14">
        <v>23304</v>
      </c>
      <c r="E15" s="14">
        <v>30876</v>
      </c>
      <c r="F15" s="14">
        <v>16515</v>
      </c>
      <c r="G15" s="14">
        <v>25169</v>
      </c>
      <c r="H15" s="14">
        <v>12857</v>
      </c>
      <c r="I15" s="14">
        <v>7793</v>
      </c>
      <c r="J15" s="12">
        <f t="shared" si="2"/>
        <v>151746</v>
      </c>
    </row>
    <row r="16" spans="1:10" ht="15.75">
      <c r="A16" s="16" t="s">
        <v>95</v>
      </c>
      <c r="B16" s="14">
        <f>B17+B18+B19</f>
        <v>2021</v>
      </c>
      <c r="C16" s="14">
        <f aca="true" t="shared" si="5" ref="C16:I16">C17+C18+C19</f>
        <v>1794</v>
      </c>
      <c r="D16" s="14">
        <f t="shared" si="5"/>
        <v>2283</v>
      </c>
      <c r="E16" s="14">
        <f t="shared" si="5"/>
        <v>3146</v>
      </c>
      <c r="F16" s="14">
        <f t="shared" si="5"/>
        <v>2096</v>
      </c>
      <c r="G16" s="14">
        <f t="shared" si="5"/>
        <v>3018</v>
      </c>
      <c r="H16" s="14">
        <f t="shared" si="5"/>
        <v>1628</v>
      </c>
      <c r="I16" s="14">
        <f t="shared" si="5"/>
        <v>903</v>
      </c>
      <c r="J16" s="12">
        <f t="shared" si="2"/>
        <v>16889</v>
      </c>
    </row>
    <row r="17" spans="1:10" ht="15.75">
      <c r="A17" s="15" t="s">
        <v>92</v>
      </c>
      <c r="B17" s="14">
        <v>1669</v>
      </c>
      <c r="C17" s="14">
        <v>1535</v>
      </c>
      <c r="D17" s="14">
        <v>1977</v>
      </c>
      <c r="E17" s="14">
        <v>2716</v>
      </c>
      <c r="F17" s="14">
        <v>1774</v>
      </c>
      <c r="G17" s="14">
        <v>2625</v>
      </c>
      <c r="H17" s="14">
        <v>1412</v>
      </c>
      <c r="I17" s="14">
        <v>794</v>
      </c>
      <c r="J17" s="12">
        <f t="shared" si="2"/>
        <v>14502</v>
      </c>
    </row>
    <row r="18" spans="1:10" ht="15.75">
      <c r="A18" s="15" t="s">
        <v>93</v>
      </c>
      <c r="B18" s="14">
        <v>28</v>
      </c>
      <c r="C18" s="14">
        <v>43</v>
      </c>
      <c r="D18" s="14">
        <v>76</v>
      </c>
      <c r="E18" s="14">
        <v>84</v>
      </c>
      <c r="F18" s="14">
        <v>58</v>
      </c>
      <c r="G18" s="14">
        <v>84</v>
      </c>
      <c r="H18" s="14">
        <v>24</v>
      </c>
      <c r="I18" s="14">
        <v>18</v>
      </c>
      <c r="J18" s="12">
        <f t="shared" si="2"/>
        <v>415</v>
      </c>
    </row>
    <row r="19" spans="1:10" ht="15.75">
      <c r="A19" s="15" t="s">
        <v>94</v>
      </c>
      <c r="B19" s="14">
        <v>324</v>
      </c>
      <c r="C19" s="14">
        <v>216</v>
      </c>
      <c r="D19" s="14">
        <v>230</v>
      </c>
      <c r="E19" s="14">
        <v>346</v>
      </c>
      <c r="F19" s="14">
        <v>264</v>
      </c>
      <c r="G19" s="14">
        <v>309</v>
      </c>
      <c r="H19" s="14">
        <v>192</v>
      </c>
      <c r="I19" s="14">
        <v>91</v>
      </c>
      <c r="J19" s="12">
        <f t="shared" si="2"/>
        <v>1972</v>
      </c>
    </row>
    <row r="20" spans="1:10" ht="15.75">
      <c r="A20" s="17" t="s">
        <v>28</v>
      </c>
      <c r="B20" s="18">
        <f>B21+B22+B23</f>
        <v>177808</v>
      </c>
      <c r="C20" s="18">
        <f aca="true" t="shared" si="6" ref="C20:I20">C21+C22+C23</f>
        <v>118326</v>
      </c>
      <c r="D20" s="18">
        <f t="shared" si="6"/>
        <v>148427</v>
      </c>
      <c r="E20" s="18">
        <f t="shared" si="6"/>
        <v>213557</v>
      </c>
      <c r="F20" s="18">
        <f t="shared" si="6"/>
        <v>143746</v>
      </c>
      <c r="G20" s="18">
        <f t="shared" si="6"/>
        <v>240915</v>
      </c>
      <c r="H20" s="18">
        <f t="shared" si="6"/>
        <v>151329</v>
      </c>
      <c r="I20" s="18">
        <f t="shared" si="6"/>
        <v>88566</v>
      </c>
      <c r="J20" s="12">
        <f aca="true" t="shared" si="7" ref="J20:J26">SUM(B20:I20)</f>
        <v>1282674</v>
      </c>
    </row>
    <row r="21" spans="1:10" ht="18.75" customHeight="1">
      <c r="A21" s="13" t="s">
        <v>29</v>
      </c>
      <c r="B21" s="14">
        <v>99293</v>
      </c>
      <c r="C21" s="14">
        <v>70923</v>
      </c>
      <c r="D21" s="14">
        <v>89718</v>
      </c>
      <c r="E21" s="14">
        <v>129035</v>
      </c>
      <c r="F21" s="14">
        <v>86553</v>
      </c>
      <c r="G21" s="14">
        <v>141308</v>
      </c>
      <c r="H21" s="14">
        <v>85535</v>
      </c>
      <c r="I21" s="14">
        <v>49799</v>
      </c>
      <c r="J21" s="12">
        <f t="shared" si="7"/>
        <v>752164</v>
      </c>
    </row>
    <row r="22" spans="1:10" ht="18.75" customHeight="1">
      <c r="A22" s="13" t="s">
        <v>30</v>
      </c>
      <c r="B22" s="14">
        <v>68011</v>
      </c>
      <c r="C22" s="14">
        <v>39833</v>
      </c>
      <c r="D22" s="14">
        <v>49458</v>
      </c>
      <c r="E22" s="14">
        <v>70349</v>
      </c>
      <c r="F22" s="14">
        <v>49096</v>
      </c>
      <c r="G22" s="14">
        <v>86531</v>
      </c>
      <c r="H22" s="14">
        <v>58063</v>
      </c>
      <c r="I22" s="14">
        <v>34923</v>
      </c>
      <c r="J22" s="12">
        <f t="shared" si="7"/>
        <v>456264</v>
      </c>
    </row>
    <row r="23" spans="1:10" ht="18.75" customHeight="1">
      <c r="A23" s="13" t="s">
        <v>31</v>
      </c>
      <c r="B23" s="14">
        <v>10504</v>
      </c>
      <c r="C23" s="14">
        <v>7570</v>
      </c>
      <c r="D23" s="14">
        <v>9251</v>
      </c>
      <c r="E23" s="14">
        <v>14173</v>
      </c>
      <c r="F23" s="14">
        <v>8097</v>
      </c>
      <c r="G23" s="14">
        <v>13076</v>
      </c>
      <c r="H23" s="14">
        <v>7731</v>
      </c>
      <c r="I23" s="14">
        <v>3844</v>
      </c>
      <c r="J23" s="12">
        <f t="shared" si="7"/>
        <v>74246</v>
      </c>
    </row>
    <row r="24" spans="1:10" ht="18.75" customHeight="1">
      <c r="A24" s="17" t="s">
        <v>32</v>
      </c>
      <c r="B24" s="14">
        <f>B25+B26</f>
        <v>58027</v>
      </c>
      <c r="C24" s="14">
        <f aca="true" t="shared" si="8" ref="C24:I24">C25+C26</f>
        <v>49438</v>
      </c>
      <c r="D24" s="14">
        <f t="shared" si="8"/>
        <v>74185</v>
      </c>
      <c r="E24" s="14">
        <f t="shared" si="8"/>
        <v>100166</v>
      </c>
      <c r="F24" s="14">
        <f t="shared" si="8"/>
        <v>57742</v>
      </c>
      <c r="G24" s="14">
        <f t="shared" si="8"/>
        <v>77502</v>
      </c>
      <c r="H24" s="14">
        <f t="shared" si="8"/>
        <v>33891</v>
      </c>
      <c r="I24" s="14">
        <f t="shared" si="8"/>
        <v>17631</v>
      </c>
      <c r="J24" s="12">
        <f t="shared" si="7"/>
        <v>468582</v>
      </c>
    </row>
    <row r="25" spans="1:10" ht="18.75" customHeight="1">
      <c r="A25" s="13" t="s">
        <v>33</v>
      </c>
      <c r="B25" s="14">
        <v>37137</v>
      </c>
      <c r="C25" s="14">
        <v>31640</v>
      </c>
      <c r="D25" s="14">
        <v>47478</v>
      </c>
      <c r="E25" s="14">
        <v>64106</v>
      </c>
      <c r="F25" s="14">
        <v>36955</v>
      </c>
      <c r="G25" s="14">
        <v>49601</v>
      </c>
      <c r="H25" s="14">
        <v>21690</v>
      </c>
      <c r="I25" s="14">
        <v>11284</v>
      </c>
      <c r="J25" s="12">
        <f t="shared" si="7"/>
        <v>299891</v>
      </c>
    </row>
    <row r="26" spans="1:10" ht="18.75" customHeight="1">
      <c r="A26" s="13" t="s">
        <v>34</v>
      </c>
      <c r="B26" s="14">
        <v>20890</v>
      </c>
      <c r="C26" s="14">
        <v>17798</v>
      </c>
      <c r="D26" s="14">
        <v>26707</v>
      </c>
      <c r="E26" s="14">
        <v>36060</v>
      </c>
      <c r="F26" s="14">
        <v>20787</v>
      </c>
      <c r="G26" s="14">
        <v>27901</v>
      </c>
      <c r="H26" s="14">
        <v>12201</v>
      </c>
      <c r="I26" s="14">
        <v>6347</v>
      </c>
      <c r="J26" s="12">
        <f t="shared" si="7"/>
        <v>168691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0.9574986095621624</v>
      </c>
      <c r="C32" s="23">
        <f aca="true" t="shared" si="9" ref="C32:I32">(((+C$8+C$20)*C$29)+(C$24*C$30))/C$7</f>
        <v>0.9508241481365334</v>
      </c>
      <c r="D32" s="23">
        <f t="shared" si="9"/>
        <v>0.9726588476233379</v>
      </c>
      <c r="E32" s="23">
        <f t="shared" si="9"/>
        <v>0.96817250335114</v>
      </c>
      <c r="F32" s="23">
        <f t="shared" si="9"/>
        <v>0.9652987308328442</v>
      </c>
      <c r="G32" s="23">
        <f t="shared" si="9"/>
        <v>0.9700994894016999</v>
      </c>
      <c r="H32" s="23">
        <f t="shared" si="9"/>
        <v>0.9124955438870002</v>
      </c>
      <c r="I32" s="23">
        <f t="shared" si="9"/>
        <v>0.9771712451732051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1.497910824799047</v>
      </c>
      <c r="C35" s="26">
        <f aca="true" t="shared" si="10" ref="C35:I35">C32*C34</f>
        <v>1.4625577046636156</v>
      </c>
      <c r="D35" s="26">
        <f t="shared" si="10"/>
        <v>1.511511849206667</v>
      </c>
      <c r="E35" s="26">
        <f t="shared" si="10"/>
        <v>1.5037655322049905</v>
      </c>
      <c r="F35" s="26">
        <f t="shared" si="10"/>
        <v>1.4591455615269273</v>
      </c>
      <c r="G35" s="26">
        <f t="shared" si="10"/>
        <v>1.5370256310080532</v>
      </c>
      <c r="H35" s="26">
        <f t="shared" si="10"/>
        <v>1.6567269094812376</v>
      </c>
      <c r="I35" s="26">
        <f t="shared" si="10"/>
        <v>1.8766573763551404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787071.25</v>
      </c>
      <c r="C41" s="29">
        <f aca="true" t="shared" si="13" ref="C41:I41">+C42+C43</f>
        <v>596963.4</v>
      </c>
      <c r="D41" s="29">
        <f t="shared" si="13"/>
        <v>905954.86</v>
      </c>
      <c r="E41" s="29">
        <f t="shared" si="13"/>
        <v>1138658.78</v>
      </c>
      <c r="F41" s="29">
        <f t="shared" si="13"/>
        <v>683719.13</v>
      </c>
      <c r="G41" s="29">
        <f t="shared" si="13"/>
        <v>1157739.96</v>
      </c>
      <c r="H41" s="29">
        <f t="shared" si="13"/>
        <v>652486.98</v>
      </c>
      <c r="I41" s="29">
        <f t="shared" si="13"/>
        <v>503009.86</v>
      </c>
      <c r="J41" s="29">
        <f t="shared" si="12"/>
        <v>6425604.22</v>
      </c>
      <c r="L41" s="43"/>
      <c r="M41" s="43"/>
    </row>
    <row r="42" spans="1:10" ht="15.75">
      <c r="A42" s="17" t="s">
        <v>72</v>
      </c>
      <c r="B42" s="30">
        <f>ROUND(+B7*B35,2)</f>
        <v>787071.25</v>
      </c>
      <c r="C42" s="30">
        <f aca="true" t="shared" si="14" ref="C42:I42">ROUND(+C7*C35,2)</f>
        <v>596963.4</v>
      </c>
      <c r="D42" s="30">
        <f t="shared" si="14"/>
        <v>905954.86</v>
      </c>
      <c r="E42" s="30">
        <f t="shared" si="14"/>
        <v>1138658.78</v>
      </c>
      <c r="F42" s="30">
        <f t="shared" si="14"/>
        <v>683719.13</v>
      </c>
      <c r="G42" s="30">
        <f t="shared" si="14"/>
        <v>1157739.96</v>
      </c>
      <c r="H42" s="30">
        <f t="shared" si="14"/>
        <v>652486.98</v>
      </c>
      <c r="I42" s="30">
        <f t="shared" si="14"/>
        <v>503009.86</v>
      </c>
      <c r="J42" s="30">
        <f>SUM(B42:I42)</f>
        <v>6425604.22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-109008</v>
      </c>
      <c r="C45" s="31">
        <f t="shared" si="16"/>
        <v>-105993</v>
      </c>
      <c r="D45" s="31">
        <f t="shared" si="16"/>
        <v>-109188</v>
      </c>
      <c r="E45" s="31">
        <f t="shared" si="16"/>
        <v>-128938.29</v>
      </c>
      <c r="F45" s="31">
        <f t="shared" si="16"/>
        <v>-110905.2</v>
      </c>
      <c r="G45" s="31">
        <f t="shared" si="16"/>
        <v>-141390.63</v>
      </c>
      <c r="H45" s="31">
        <f t="shared" si="16"/>
        <v>-63338.06</v>
      </c>
      <c r="I45" s="31">
        <f t="shared" si="16"/>
        <v>-73442.86</v>
      </c>
      <c r="J45" s="31">
        <f t="shared" si="16"/>
        <v>-842204.04</v>
      </c>
      <c r="L45" s="43"/>
    </row>
    <row r="46" spans="1:12" ht="15.75">
      <c r="A46" s="17" t="s">
        <v>42</v>
      </c>
      <c r="B46" s="32">
        <f>B47+B48</f>
        <v>-104040</v>
      </c>
      <c r="C46" s="32">
        <f aca="true" t="shared" si="17" ref="C46:I46">C47+C48</f>
        <v>-100557</v>
      </c>
      <c r="D46" s="32">
        <f t="shared" si="17"/>
        <v>-106308</v>
      </c>
      <c r="E46" s="32">
        <f t="shared" si="17"/>
        <v>-122979</v>
      </c>
      <c r="F46" s="32">
        <f t="shared" si="17"/>
        <v>-109272</v>
      </c>
      <c r="G46" s="32">
        <f t="shared" si="17"/>
        <v>-131493</v>
      </c>
      <c r="H46" s="32">
        <f t="shared" si="17"/>
        <v>-56940</v>
      </c>
      <c r="I46" s="32">
        <f t="shared" si="17"/>
        <v>-71454</v>
      </c>
      <c r="J46" s="31">
        <f t="shared" si="12"/>
        <v>-803043</v>
      </c>
      <c r="L46" s="43"/>
    </row>
    <row r="47" spans="1:12" ht="15.75">
      <c r="A47" s="13" t="s">
        <v>67</v>
      </c>
      <c r="B47" s="20">
        <f aca="true" t="shared" si="18" ref="B47:I47">ROUND(-B9*$D$3,2)</f>
        <v>-104040</v>
      </c>
      <c r="C47" s="20">
        <f t="shared" si="18"/>
        <v>-100557</v>
      </c>
      <c r="D47" s="20">
        <f t="shared" si="18"/>
        <v>-106308</v>
      </c>
      <c r="E47" s="20">
        <f t="shared" si="18"/>
        <v>-122979</v>
      </c>
      <c r="F47" s="20">
        <f t="shared" si="18"/>
        <v>-109272</v>
      </c>
      <c r="G47" s="20">
        <f t="shared" si="18"/>
        <v>-131493</v>
      </c>
      <c r="H47" s="20">
        <f t="shared" si="18"/>
        <v>-56940</v>
      </c>
      <c r="I47" s="20">
        <f t="shared" si="18"/>
        <v>-71454</v>
      </c>
      <c r="J47" s="57">
        <f t="shared" si="12"/>
        <v>-803043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-4968</v>
      </c>
      <c r="C49" s="32">
        <f t="shared" si="20"/>
        <v>-5436</v>
      </c>
      <c r="D49" s="32">
        <f t="shared" si="20"/>
        <v>-2880</v>
      </c>
      <c r="E49" s="32">
        <f t="shared" si="20"/>
        <v>-5959.29</v>
      </c>
      <c r="F49" s="32">
        <f t="shared" si="20"/>
        <v>-1633.2</v>
      </c>
      <c r="G49" s="32">
        <f t="shared" si="20"/>
        <v>-9897.63</v>
      </c>
      <c r="H49" s="32">
        <f t="shared" si="20"/>
        <v>-6398.06</v>
      </c>
      <c r="I49" s="32">
        <f t="shared" si="20"/>
        <v>-1988.86</v>
      </c>
      <c r="J49" s="32">
        <f t="shared" si="20"/>
        <v>-39161.04</v>
      </c>
      <c r="L49" s="50"/>
    </row>
    <row r="50" spans="1:10" ht="15.75">
      <c r="A50" s="13" t="s">
        <v>60</v>
      </c>
      <c r="B50" s="27">
        <v>-4968</v>
      </c>
      <c r="C50" s="27">
        <v>-5436</v>
      </c>
      <c r="D50" s="27">
        <v>-2880</v>
      </c>
      <c r="E50" s="27">
        <v>-5959.29</v>
      </c>
      <c r="F50" s="27">
        <v>-1633.2</v>
      </c>
      <c r="G50" s="27">
        <v>-9897.63</v>
      </c>
      <c r="H50" s="27">
        <v>-6398.06</v>
      </c>
      <c r="I50" s="27">
        <v>-1988.86</v>
      </c>
      <c r="J50" s="27">
        <f t="shared" si="12"/>
        <v>-39161.04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678063.25</v>
      </c>
      <c r="C57" s="35">
        <f t="shared" si="21"/>
        <v>490970.4</v>
      </c>
      <c r="D57" s="35">
        <f t="shared" si="21"/>
        <v>796766.86</v>
      </c>
      <c r="E57" s="35">
        <f t="shared" si="21"/>
        <v>1009720.49</v>
      </c>
      <c r="F57" s="35">
        <f t="shared" si="21"/>
        <v>572813.93</v>
      </c>
      <c r="G57" s="35">
        <f t="shared" si="21"/>
        <v>1016349.33</v>
      </c>
      <c r="H57" s="35">
        <f t="shared" si="21"/>
        <v>589148.9199999999</v>
      </c>
      <c r="I57" s="35">
        <f t="shared" si="21"/>
        <v>429567</v>
      </c>
      <c r="J57" s="35">
        <f>SUM(B57:I57)</f>
        <v>5583400.18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5583400.21</v>
      </c>
      <c r="L60" s="43"/>
    </row>
    <row r="61" spans="1:10" ht="17.25" customHeight="1">
      <c r="A61" s="17" t="s">
        <v>46</v>
      </c>
      <c r="B61" s="45">
        <v>111573.48</v>
      </c>
      <c r="C61" s="45">
        <v>96484.83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208058.31</v>
      </c>
    </row>
    <row r="62" spans="1:10" ht="17.25" customHeight="1">
      <c r="A62" s="17" t="s">
        <v>52</v>
      </c>
      <c r="B62" s="45">
        <v>333551.08</v>
      </c>
      <c r="C62" s="45">
        <v>257776.38</v>
      </c>
      <c r="D62" s="44">
        <v>0</v>
      </c>
      <c r="E62" s="45">
        <v>97990.72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689318.1799999999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86462.62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86462.62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193813.1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193813.1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45381.15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45381.15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39026.73</v>
      </c>
      <c r="E66" s="44">
        <v>0</v>
      </c>
      <c r="F66" s="45">
        <v>76429.5</v>
      </c>
      <c r="G66" s="44">
        <v>0</v>
      </c>
      <c r="H66" s="44">
        <v>0</v>
      </c>
      <c r="I66" s="44">
        <v>0</v>
      </c>
      <c r="J66" s="35">
        <f t="shared" si="22"/>
        <v>115456.23000000001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109880.27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109880.27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131994.43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131994.43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13153.1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13153.1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236137.08</v>
      </c>
      <c r="G70" s="44">
        <v>0</v>
      </c>
      <c r="H70" s="44">
        <v>0</v>
      </c>
      <c r="I70" s="44">
        <v>0</v>
      </c>
      <c r="J70" s="35">
        <f t="shared" si="22"/>
        <v>236137.08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164610.86</v>
      </c>
      <c r="H71" s="45">
        <v>183033.92</v>
      </c>
      <c r="I71" s="44">
        <v>0</v>
      </c>
      <c r="J71" s="32">
        <f t="shared" si="22"/>
        <v>347644.78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275331.46</v>
      </c>
      <c r="H72" s="44">
        <v>0</v>
      </c>
      <c r="I72" s="44">
        <v>0</v>
      </c>
      <c r="J72" s="35">
        <f t="shared" si="22"/>
        <v>275331.46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115378.5</v>
      </c>
      <c r="J73" s="32">
        <f t="shared" si="22"/>
        <v>115378.5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125588.98</v>
      </c>
      <c r="J74" s="35">
        <f t="shared" si="22"/>
        <v>125588.98</v>
      </c>
    </row>
    <row r="75" spans="1:10" ht="17.25" customHeight="1">
      <c r="A75" s="41" t="s">
        <v>65</v>
      </c>
      <c r="B75" s="39">
        <v>232938.69</v>
      </c>
      <c r="C75" s="39">
        <v>136709.21</v>
      </c>
      <c r="D75" s="39">
        <v>432083.26</v>
      </c>
      <c r="E75" s="39">
        <v>656701.97</v>
      </c>
      <c r="F75" s="39">
        <v>260247.35</v>
      </c>
      <c r="G75" s="39">
        <v>576407.01</v>
      </c>
      <c r="H75" s="39">
        <v>406115</v>
      </c>
      <c r="I75" s="39">
        <v>188599.53</v>
      </c>
      <c r="J75" s="39">
        <f>SUM(B75:I75)</f>
        <v>2889802.02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1.5897840232732656</v>
      </c>
      <c r="C79" s="55">
        <v>1.5532714294235779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1.477037347576997</v>
      </c>
      <c r="C80" s="55">
        <v>1.4328920143833435</v>
      </c>
      <c r="D80" s="55"/>
      <c r="E80" s="55">
        <v>1.536422770814766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1.4148930777634323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1.4895511981828022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1.792830086719333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1.7272321124844086</v>
      </c>
      <c r="E84" s="55">
        <v>0</v>
      </c>
      <c r="F84" s="55">
        <v>1.5041748370951558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1.4813005733127378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1.4790946978144515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1.4659098838446156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1.4494925594389647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1.4779008537757161</v>
      </c>
      <c r="H89" s="55">
        <v>1.6567269024809506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1.6183134019188388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1.8353230682329313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1.8995732909601244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2014-02-25T18:27:25Z</dcterms:modified>
  <cp:category/>
  <cp:version/>
  <cp:contentType/>
  <cp:contentStatus/>
</cp:coreProperties>
</file>