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<sst xmlns="http://schemas.openxmlformats.org/spreadsheetml/2006/main" count="98" uniqueCount="98">
  <si>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</si>
  <si>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</si>
  <si>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</si>
  <si>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</si>
  <si>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</si>
  <si>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</si>
  <si>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</si>
  <si>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</si>
  <si>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</si>
  <si>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</si>
  <si>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</si>
  <si>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</si>
  <si>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</si>
  <si>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</si>
  <si>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</si>
  <si>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</si>
  <si>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</si>
  <si>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</si>
  <si>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</si>
  <si>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</si>
  <si>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</si>
  <si>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</si>
  <si>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</si>
  <si>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</si>
  <si>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</si>
  <si>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</si>
  <si>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</si>
  <si>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</si>
  <si>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</si>
  <si>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</si>
  <si>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</si>
  <si>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</si>
  <si>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</si>
  <si>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</si>
  <si>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</si>
  <si>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</si>
  <si>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</si>
  <si>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</si>
  <si>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</si>
  <si>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</si>
  <si>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</si>
  <si>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</si>
  <si>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</si>
  <si>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</si>
  <si>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</si>
  <si>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</si>
  <si>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</si>
  <si>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</si>
  <si>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</si>
  <si>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</si>
  <si>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</si>
  <si>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</si>
  <si>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</si>
  <si>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</si>
  <si>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</si>
  <si>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</si>
  <si>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</si>
  <si>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</si>
  <si>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</si>
  <si>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</si>
  <si>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</si>
  <si>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</si>
  <si>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</si>
  <si>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</si>
  <si>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</si>
  <si>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</si>
  <si>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</si>
  <si>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</si>
  <si>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</si>
  <si>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</si>
  <si>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</si>
  <si>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</si>
  <si>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</si>
  <si>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</si>
  <si>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</si>
  <si>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</si>
  <si>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</si>
  <si>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</si>
  <si>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</si>
  <si>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</si>
  <si>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</si>
  <si>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</si>
  <si>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</si>
  <si>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</si>
  <si>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</si>
  <si>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</si>
  <si>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</si>
  <si>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</si>
  <si>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</si>
  <si>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</si>
  <si>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</si>
  <si>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</si>
  <si>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</si>
  <si>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</si>
  <si>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</si>
  <si>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</si>
  <si>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</si>
  <si>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16/02/14 - VENCIMENTO 21/02/14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</si>
</sst>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206012</v>
      </c>
      <c r="C7" s="10">
        <f aca="true" t="shared" si="0" ref="C7:I7">C8+C20+C24</f>
        <v>150619</v>
      </c>
      <c r="D7" s="10">
        <f t="shared" si="0"/>
        <v>231687</v>
      </c>
      <c r="E7" s="10">
        <f t="shared" si="0"/>
        <v>284598</v>
      </c>
      <c r="F7" s="10">
        <f t="shared" si="0"/>
        <v>164274</v>
      </c>
      <c r="G7" s="10">
        <f t="shared" si="0"/>
        <v>318388</v>
      </c>
      <c r="H7" s="10">
        <f t="shared" si="0"/>
        <v>187787</v>
      </c>
      <c r="I7" s="10">
        <f t="shared" si="0"/>
        <v>92340</v>
      </c>
      <c r="J7" s="10">
        <f>+J8+J20+J24</f>
        <v>1635705</v>
      </c>
      <c r="L7" s="42"/>
    </row>
    <row r="8" spans="1:10" ht="15.75">
      <c r="A8" s="11" t="s">
        <v>96</v>
      </c>
      <c r="B8" s="12">
        <f>+B9+B12+B16</f>
        <v>114025</v>
      </c>
      <c r="C8" s="12">
        <f aca="true" t="shared" si="1" ref="C8:I8">+C9+C12+C16</f>
        <v>87714</v>
      </c>
      <c r="D8" s="12">
        <f t="shared" si="1"/>
        <v>140666</v>
      </c>
      <c r="E8" s="12">
        <f t="shared" si="1"/>
        <v>162377</v>
      </c>
      <c r="F8" s="12">
        <f t="shared" si="1"/>
        <v>94200</v>
      </c>
      <c r="G8" s="12">
        <f t="shared" si="1"/>
        <v>179652</v>
      </c>
      <c r="H8" s="12">
        <f t="shared" si="1"/>
        <v>101061</v>
      </c>
      <c r="I8" s="12">
        <f t="shared" si="1"/>
        <v>55322</v>
      </c>
      <c r="J8" s="12">
        <f>SUM(B8:I8)</f>
        <v>935017</v>
      </c>
    </row>
    <row r="9" spans="1:10" ht="15.75">
      <c r="A9" s="13" t="s">
        <v>22</v>
      </c>
      <c r="B9" s="14">
        <v>23077</v>
      </c>
      <c r="C9" s="14">
        <v>20588</v>
      </c>
      <c r="D9" s="14">
        <v>24647</v>
      </c>
      <c r="E9" s="14">
        <v>27178</v>
      </c>
      <c r="F9" s="14">
        <v>21364</v>
      </c>
      <c r="G9" s="14">
        <v>29957</v>
      </c>
      <c r="H9" s="14">
        <v>15592</v>
      </c>
      <c r="I9" s="14">
        <v>10992</v>
      </c>
      <c r="J9" s="12">
        <f aca="true" t="shared" si="2" ref="J9:J19">SUM(B9:I9)</f>
        <v>173395</v>
      </c>
    </row>
    <row r="10" spans="1:10" ht="15.75">
      <c r="A10" s="15" t="s">
        <v>23</v>
      </c>
      <c r="B10" s="14">
        <f>+B9-B11</f>
        <v>23077</v>
      </c>
      <c r="C10" s="14">
        <f aca="true" t="shared" si="3" ref="C10:I10">+C9-C11</f>
        <v>20588</v>
      </c>
      <c r="D10" s="14">
        <f t="shared" si="3"/>
        <v>24647</v>
      </c>
      <c r="E10" s="14">
        <f t="shared" si="3"/>
        <v>27178</v>
      </c>
      <c r="F10" s="14">
        <f t="shared" si="3"/>
        <v>21364</v>
      </c>
      <c r="G10" s="14">
        <f t="shared" si="3"/>
        <v>29957</v>
      </c>
      <c r="H10" s="14">
        <f t="shared" si="3"/>
        <v>15592</v>
      </c>
      <c r="I10" s="14">
        <f t="shared" si="3"/>
        <v>10992</v>
      </c>
      <c r="J10" s="12">
        <f t="shared" si="2"/>
        <v>173395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90008</v>
      </c>
      <c r="C12" s="14">
        <f aca="true" t="shared" si="4" ref="C12:I12">C13+C14+C15</f>
        <v>66397</v>
      </c>
      <c r="D12" s="14">
        <f t="shared" si="4"/>
        <v>115054</v>
      </c>
      <c r="E12" s="14">
        <f t="shared" si="4"/>
        <v>134006</v>
      </c>
      <c r="F12" s="14">
        <f t="shared" si="4"/>
        <v>72063</v>
      </c>
      <c r="G12" s="14">
        <f t="shared" si="4"/>
        <v>148149</v>
      </c>
      <c r="H12" s="14">
        <f t="shared" si="4"/>
        <v>84566</v>
      </c>
      <c r="I12" s="14">
        <f t="shared" si="4"/>
        <v>43988</v>
      </c>
      <c r="J12" s="12">
        <f t="shared" si="2"/>
        <v>754231</v>
      </c>
    </row>
    <row r="13" spans="1:10" ht="15.75">
      <c r="A13" s="15" t="s">
        <v>25</v>
      </c>
      <c r="B13" s="14">
        <v>43829</v>
      </c>
      <c r="C13" s="14">
        <v>34189</v>
      </c>
      <c r="D13" s="14">
        <v>56981</v>
      </c>
      <c r="E13" s="14">
        <v>66956</v>
      </c>
      <c r="F13" s="14">
        <v>37052</v>
      </c>
      <c r="G13" s="14">
        <v>73778</v>
      </c>
      <c r="H13" s="14">
        <v>40446</v>
      </c>
      <c r="I13" s="14">
        <v>20278</v>
      </c>
      <c r="J13" s="12">
        <f t="shared" si="2"/>
        <v>373509</v>
      </c>
    </row>
    <row r="14" spans="1:10" ht="15.75">
      <c r="A14" s="15" t="s">
        <v>26</v>
      </c>
      <c r="B14" s="14">
        <v>42749</v>
      </c>
      <c r="C14" s="14">
        <v>29386</v>
      </c>
      <c r="D14" s="14">
        <v>54054</v>
      </c>
      <c r="E14" s="14">
        <v>61764</v>
      </c>
      <c r="F14" s="14">
        <v>32393</v>
      </c>
      <c r="G14" s="14">
        <v>69331</v>
      </c>
      <c r="H14" s="14">
        <v>41463</v>
      </c>
      <c r="I14" s="14">
        <v>22583</v>
      </c>
      <c r="J14" s="12">
        <f t="shared" si="2"/>
        <v>353723</v>
      </c>
    </row>
    <row r="15" spans="1:10" ht="15.75">
      <c r="A15" s="15" t="s">
        <v>27</v>
      </c>
      <c r="B15" s="14">
        <v>3430</v>
      </c>
      <c r="C15" s="14">
        <v>2822</v>
      </c>
      <c r="D15" s="14">
        <v>4019</v>
      </c>
      <c r="E15" s="14">
        <v>5286</v>
      </c>
      <c r="F15" s="14">
        <v>2618</v>
      </c>
      <c r="G15" s="14">
        <v>5040</v>
      </c>
      <c r="H15" s="14">
        <v>2657</v>
      </c>
      <c r="I15" s="14">
        <v>1127</v>
      </c>
      <c r="J15" s="12">
        <f t="shared" si="2"/>
        <v>26999</v>
      </c>
    </row>
    <row r="16" spans="1:10" ht="15.75">
      <c r="A16" s="16" t="s">
        <v>95</v>
      </c>
      <c r="B16" s="14">
        <f>B17+B18+B19</f>
        <v>940</v>
      </c>
      <c r="C16" s="14">
        <f aca="true" t="shared" si="5" ref="C16:I16">C17+C18+C19</f>
        <v>729</v>
      </c>
      <c r="D16" s="14">
        <f t="shared" si="5"/>
        <v>965</v>
      </c>
      <c r="E16" s="14">
        <f t="shared" si="5"/>
        <v>1193</v>
      </c>
      <c r="F16" s="14">
        <f t="shared" si="5"/>
        <v>773</v>
      </c>
      <c r="G16" s="14">
        <f t="shared" si="5"/>
        <v>1546</v>
      </c>
      <c r="H16" s="14">
        <f t="shared" si="5"/>
        <v>903</v>
      </c>
      <c r="I16" s="14">
        <f t="shared" si="5"/>
        <v>342</v>
      </c>
      <c r="J16" s="12">
        <f t="shared" si="2"/>
        <v>7391</v>
      </c>
    </row>
    <row r="17" spans="1:10" ht="15.75">
      <c r="A17" s="15" t="s">
        <v>92</v>
      </c>
      <c r="B17" s="14">
        <v>868</v>
      </c>
      <c r="C17" s="14">
        <v>665</v>
      </c>
      <c r="D17" s="14">
        <v>902</v>
      </c>
      <c r="E17" s="14">
        <v>1109</v>
      </c>
      <c r="F17" s="14">
        <v>705</v>
      </c>
      <c r="G17" s="14">
        <v>1402</v>
      </c>
      <c r="H17" s="14">
        <v>836</v>
      </c>
      <c r="I17" s="14">
        <v>329</v>
      </c>
      <c r="J17" s="12">
        <f t="shared" si="2"/>
        <v>6816</v>
      </c>
    </row>
    <row r="18" spans="1:10" ht="15.75">
      <c r="A18" s="15" t="s">
        <v>93</v>
      </c>
      <c r="B18" s="14">
        <v>19</v>
      </c>
      <c r="C18" s="14">
        <v>18</v>
      </c>
      <c r="D18" s="14">
        <v>18</v>
      </c>
      <c r="E18" s="14">
        <v>19</v>
      </c>
      <c r="F18" s="14">
        <v>17</v>
      </c>
      <c r="G18" s="14">
        <v>47</v>
      </c>
      <c r="H18" s="14">
        <v>13</v>
      </c>
      <c r="I18" s="14">
        <v>1</v>
      </c>
      <c r="J18" s="12">
        <f t="shared" si="2"/>
        <v>152</v>
      </c>
    </row>
    <row r="19" spans="1:10" ht="15.75">
      <c r="A19" s="15" t="s">
        <v>94</v>
      </c>
      <c r="B19" s="14">
        <v>53</v>
      </c>
      <c r="C19" s="14">
        <v>46</v>
      </c>
      <c r="D19" s="14">
        <v>45</v>
      </c>
      <c r="E19" s="14">
        <v>65</v>
      </c>
      <c r="F19" s="14">
        <v>51</v>
      </c>
      <c r="G19" s="14">
        <v>97</v>
      </c>
      <c r="H19" s="14">
        <v>54</v>
      </c>
      <c r="I19" s="14">
        <v>12</v>
      </c>
      <c r="J19" s="12">
        <f t="shared" si="2"/>
        <v>423</v>
      </c>
    </row>
    <row r="20" spans="1:10" ht="15.75">
      <c r="A20" s="17" t="s">
        <v>28</v>
      </c>
      <c r="B20" s="18">
        <f>B21+B22+B23</f>
        <v>65217</v>
      </c>
      <c r="C20" s="18">
        <f aca="true" t="shared" si="6" ref="C20:I20">C21+C22+C23</f>
        <v>41704</v>
      </c>
      <c r="D20" s="18">
        <f t="shared" si="6"/>
        <v>58548</v>
      </c>
      <c r="E20" s="18">
        <f t="shared" si="6"/>
        <v>78215</v>
      </c>
      <c r="F20" s="18">
        <f t="shared" si="6"/>
        <v>46257</v>
      </c>
      <c r="G20" s="18">
        <f t="shared" si="6"/>
        <v>102238</v>
      </c>
      <c r="H20" s="18">
        <f t="shared" si="6"/>
        <v>70384</v>
      </c>
      <c r="I20" s="18">
        <f t="shared" si="6"/>
        <v>30076</v>
      </c>
      <c r="J20" s="12">
        <f aca="true" t="shared" si="7" ref="J20:J26">SUM(B20:I20)</f>
        <v>492639</v>
      </c>
    </row>
    <row r="21" spans="1:10" ht="18.75" customHeight="1">
      <c r="A21" s="13" t="s">
        <v>29</v>
      </c>
      <c r="B21" s="14">
        <v>38111</v>
      </c>
      <c r="C21" s="14">
        <v>26837</v>
      </c>
      <c r="D21" s="14">
        <v>35825</v>
      </c>
      <c r="E21" s="14">
        <v>49084</v>
      </c>
      <c r="F21" s="14">
        <v>29134</v>
      </c>
      <c r="G21" s="14">
        <v>61049</v>
      </c>
      <c r="H21" s="14">
        <v>39312</v>
      </c>
      <c r="I21" s="14">
        <v>17145</v>
      </c>
      <c r="J21" s="12">
        <f t="shared" si="7"/>
        <v>296497</v>
      </c>
    </row>
    <row r="22" spans="1:10" ht="18.75" customHeight="1">
      <c r="A22" s="13" t="s">
        <v>30</v>
      </c>
      <c r="B22" s="14">
        <v>25240</v>
      </c>
      <c r="C22" s="14">
        <v>13537</v>
      </c>
      <c r="D22" s="14">
        <v>20993</v>
      </c>
      <c r="E22" s="14">
        <v>26710</v>
      </c>
      <c r="F22" s="14">
        <v>15880</v>
      </c>
      <c r="G22" s="14">
        <v>38518</v>
      </c>
      <c r="H22" s="14">
        <v>29438</v>
      </c>
      <c r="I22" s="14">
        <v>12300</v>
      </c>
      <c r="J22" s="12">
        <f t="shared" si="7"/>
        <v>182616</v>
      </c>
    </row>
    <row r="23" spans="1:10" ht="18.75" customHeight="1">
      <c r="A23" s="13" t="s">
        <v>31</v>
      </c>
      <c r="B23" s="14">
        <v>1866</v>
      </c>
      <c r="C23" s="14">
        <v>1330</v>
      </c>
      <c r="D23" s="14">
        <v>1730</v>
      </c>
      <c r="E23" s="14">
        <v>2421</v>
      </c>
      <c r="F23" s="14">
        <v>1243</v>
      </c>
      <c r="G23" s="14">
        <v>2671</v>
      </c>
      <c r="H23" s="14">
        <v>1634</v>
      </c>
      <c r="I23" s="14">
        <v>631</v>
      </c>
      <c r="J23" s="12">
        <f t="shared" si="7"/>
        <v>13526</v>
      </c>
    </row>
    <row r="24" spans="1:10" ht="18.75" customHeight="1">
      <c r="A24" s="17" t="s">
        <v>32</v>
      </c>
      <c r="B24" s="14">
        <f>B25+B26</f>
        <v>26770</v>
      </c>
      <c r="C24" s="14">
        <f aca="true" t="shared" si="8" ref="C24:I24">C25+C26</f>
        <v>21201</v>
      </c>
      <c r="D24" s="14">
        <f t="shared" si="8"/>
        <v>32473</v>
      </c>
      <c r="E24" s="14">
        <f t="shared" si="8"/>
        <v>44006</v>
      </c>
      <c r="F24" s="14">
        <f t="shared" si="8"/>
        <v>23817</v>
      </c>
      <c r="G24" s="14">
        <f t="shared" si="8"/>
        <v>36498</v>
      </c>
      <c r="H24" s="14">
        <f t="shared" si="8"/>
        <v>16342</v>
      </c>
      <c r="I24" s="14">
        <f t="shared" si="8"/>
        <v>6942</v>
      </c>
      <c r="J24" s="12">
        <f t="shared" si="7"/>
        <v>208049</v>
      </c>
    </row>
    <row r="25" spans="1:10" ht="18.75" customHeight="1">
      <c r="A25" s="13" t="s">
        <v>33</v>
      </c>
      <c r="B25" s="14">
        <v>17133</v>
      </c>
      <c r="C25" s="14">
        <v>13569</v>
      </c>
      <c r="D25" s="14">
        <v>20783</v>
      </c>
      <c r="E25" s="14">
        <v>28164</v>
      </c>
      <c r="F25" s="14">
        <v>15243</v>
      </c>
      <c r="G25" s="14">
        <v>23359</v>
      </c>
      <c r="H25" s="14">
        <v>10459</v>
      </c>
      <c r="I25" s="14">
        <v>4443</v>
      </c>
      <c r="J25" s="12">
        <f t="shared" si="7"/>
        <v>133153</v>
      </c>
    </row>
    <row r="26" spans="1:10" ht="18.75" customHeight="1">
      <c r="A26" s="13" t="s">
        <v>34</v>
      </c>
      <c r="B26" s="14">
        <v>9637</v>
      </c>
      <c r="C26" s="14">
        <v>7632</v>
      </c>
      <c r="D26" s="14">
        <v>11690</v>
      </c>
      <c r="E26" s="14">
        <v>15842</v>
      </c>
      <c r="F26" s="14">
        <v>8574</v>
      </c>
      <c r="G26" s="14">
        <v>13139</v>
      </c>
      <c r="H26" s="14">
        <v>5883</v>
      </c>
      <c r="I26" s="14">
        <v>2499</v>
      </c>
      <c r="J26" s="12">
        <f t="shared" si="7"/>
        <v>74896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0.9772</v>
      </c>
      <c r="C29" s="22">
        <v>0.9836</v>
      </c>
      <c r="D29" s="22">
        <v>1</v>
      </c>
      <c r="E29" s="22">
        <v>1</v>
      </c>
      <c r="F29" s="22">
        <v>1</v>
      </c>
      <c r="G29" s="22">
        <v>1</v>
      </c>
      <c r="H29" s="22">
        <v>0.9398</v>
      </c>
      <c r="I29" s="22">
        <v>0.9864</v>
      </c>
      <c r="J29" s="21"/>
    </row>
    <row r="30" spans="1:10" ht="18.75" customHeight="1">
      <c r="A30" s="17" t="s">
        <v>36</v>
      </c>
      <c r="B30" s="23">
        <v>0.7988</v>
      </c>
      <c r="C30" s="23">
        <v>0.713</v>
      </c>
      <c r="D30" s="23">
        <v>0.7791</v>
      </c>
      <c r="E30" s="23">
        <v>0.7594</v>
      </c>
      <c r="F30" s="23">
        <v>0.7184</v>
      </c>
      <c r="G30" s="23">
        <v>0.7094</v>
      </c>
      <c r="H30" s="23">
        <v>0.6225</v>
      </c>
      <c r="I30" s="24">
        <v>0.8461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0.9540180106013241</v>
      </c>
      <c r="C32" s="23">
        <f aca="true" t="shared" si="9" ref="C32:I32">(((+C$8+C$20)*C$29)+(C$24*C$30))/C$7</f>
        <v>0.9455105783466893</v>
      </c>
      <c r="D32" s="23">
        <f t="shared" si="9"/>
        <v>0.9690388942840987</v>
      </c>
      <c r="E32" s="23">
        <f t="shared" si="9"/>
        <v>0.9627971960449475</v>
      </c>
      <c r="F32" s="23">
        <f t="shared" si="9"/>
        <v>0.9591726797910807</v>
      </c>
      <c r="G32" s="23">
        <f t="shared" si="9"/>
        <v>0.9666874417377539</v>
      </c>
      <c r="H32" s="23">
        <f t="shared" si="9"/>
        <v>0.9121872440584279</v>
      </c>
      <c r="I32" s="23">
        <f t="shared" si="9"/>
        <v>0.9758524301494478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1.4924657757847113</v>
      </c>
      <c r="C35" s="26">
        <f aca="true" t="shared" si="10" ref="C35:I35">C32*C34</f>
        <v>1.4543843716128775</v>
      </c>
      <c r="D35" s="26">
        <f t="shared" si="10"/>
        <v>1.5058864417174895</v>
      </c>
      <c r="E35" s="26">
        <f t="shared" si="10"/>
        <v>1.4954166048970123</v>
      </c>
      <c r="F35" s="26">
        <f t="shared" si="10"/>
        <v>1.4498854227721976</v>
      </c>
      <c r="G35" s="26">
        <f t="shared" si="10"/>
        <v>1.5316195826892973</v>
      </c>
      <c r="H35" s="26">
        <f t="shared" si="10"/>
        <v>1.6561671603124817</v>
      </c>
      <c r="I35" s="26">
        <f t="shared" si="10"/>
        <v>1.8741245921020147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307465.86</v>
      </c>
      <c r="C41" s="29">
        <f aca="true" t="shared" si="13" ref="C41:I41">+C42+C43</f>
        <v>219057.92</v>
      </c>
      <c r="D41" s="29">
        <f t="shared" si="13"/>
        <v>348894.31</v>
      </c>
      <c r="E41" s="29">
        <f t="shared" si="13"/>
        <v>425592.57</v>
      </c>
      <c r="F41" s="29">
        <f t="shared" si="13"/>
        <v>238178.48</v>
      </c>
      <c r="G41" s="29">
        <f t="shared" si="13"/>
        <v>487649.3</v>
      </c>
      <c r="H41" s="29">
        <f t="shared" si="13"/>
        <v>311006.66</v>
      </c>
      <c r="I41" s="29">
        <f t="shared" si="13"/>
        <v>173056.66</v>
      </c>
      <c r="J41" s="29">
        <f t="shared" si="12"/>
        <v>2510901.7600000002</v>
      </c>
      <c r="L41" s="43"/>
      <c r="M41" s="43"/>
    </row>
    <row r="42" spans="1:10" ht="15.75">
      <c r="A42" s="17" t="s">
        <v>72</v>
      </c>
      <c r="B42" s="30">
        <f>ROUND(+B7*B35,2)</f>
        <v>307465.86</v>
      </c>
      <c r="C42" s="30">
        <f aca="true" t="shared" si="14" ref="C42:I42">ROUND(+C7*C35,2)</f>
        <v>219057.92</v>
      </c>
      <c r="D42" s="30">
        <f t="shared" si="14"/>
        <v>348894.31</v>
      </c>
      <c r="E42" s="30">
        <f t="shared" si="14"/>
        <v>425592.57</v>
      </c>
      <c r="F42" s="30">
        <f t="shared" si="14"/>
        <v>238178.48</v>
      </c>
      <c r="G42" s="30">
        <f t="shared" si="14"/>
        <v>487649.3</v>
      </c>
      <c r="H42" s="30">
        <f t="shared" si="14"/>
        <v>311006.66</v>
      </c>
      <c r="I42" s="30">
        <f t="shared" si="14"/>
        <v>173056.66</v>
      </c>
      <c r="J42" s="30">
        <f>SUM(B42:I42)</f>
        <v>2510901.7600000002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-69231</v>
      </c>
      <c r="C45" s="31">
        <f t="shared" si="16"/>
        <v>-61764</v>
      </c>
      <c r="D45" s="31">
        <f t="shared" si="16"/>
        <v>-73941</v>
      </c>
      <c r="E45" s="31">
        <f t="shared" si="16"/>
        <v>-81534</v>
      </c>
      <c r="F45" s="31">
        <f t="shared" si="16"/>
        <v>-64092</v>
      </c>
      <c r="G45" s="31">
        <f t="shared" si="16"/>
        <v>-89871</v>
      </c>
      <c r="H45" s="31">
        <f t="shared" si="16"/>
        <v>-46776</v>
      </c>
      <c r="I45" s="31">
        <f t="shared" si="16"/>
        <v>-32976</v>
      </c>
      <c r="J45" s="31">
        <f t="shared" si="16"/>
        <v>-520185</v>
      </c>
      <c r="L45" s="43"/>
    </row>
    <row r="46" spans="1:12" ht="15.75">
      <c r="A46" s="17" t="s">
        <v>42</v>
      </c>
      <c r="B46" s="32">
        <f>B47+B48</f>
        <v>-69231</v>
      </c>
      <c r="C46" s="32">
        <f aca="true" t="shared" si="17" ref="C46:I46">C47+C48</f>
        <v>-61764</v>
      </c>
      <c r="D46" s="32">
        <f t="shared" si="17"/>
        <v>-73941</v>
      </c>
      <c r="E46" s="32">
        <f t="shared" si="17"/>
        <v>-81534</v>
      </c>
      <c r="F46" s="32">
        <f t="shared" si="17"/>
        <v>-64092</v>
      </c>
      <c r="G46" s="32">
        <f t="shared" si="17"/>
        <v>-89871</v>
      </c>
      <c r="H46" s="32">
        <f t="shared" si="17"/>
        <v>-46776</v>
      </c>
      <c r="I46" s="32">
        <f t="shared" si="17"/>
        <v>-32976</v>
      </c>
      <c r="J46" s="31">
        <f t="shared" si="12"/>
        <v>-520185</v>
      </c>
      <c r="L46" s="43"/>
    </row>
    <row r="47" spans="1:12" ht="15.75">
      <c r="A47" s="13" t="s">
        <v>67</v>
      </c>
      <c r="B47" s="20">
        <f aca="true" t="shared" si="18" ref="B47:I47">ROUND(-B9*$D$3,2)</f>
        <v>-69231</v>
      </c>
      <c r="C47" s="20">
        <f t="shared" si="18"/>
        <v>-61764</v>
      </c>
      <c r="D47" s="20">
        <f t="shared" si="18"/>
        <v>-73941</v>
      </c>
      <c r="E47" s="20">
        <f t="shared" si="18"/>
        <v>-81534</v>
      </c>
      <c r="F47" s="20">
        <f t="shared" si="18"/>
        <v>-64092</v>
      </c>
      <c r="G47" s="20">
        <f t="shared" si="18"/>
        <v>-89871</v>
      </c>
      <c r="H47" s="20">
        <f t="shared" si="18"/>
        <v>-46776</v>
      </c>
      <c r="I47" s="20">
        <f t="shared" si="18"/>
        <v>-32976</v>
      </c>
      <c r="J47" s="57">
        <f t="shared" si="12"/>
        <v>-520185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238234.86</v>
      </c>
      <c r="C57" s="35">
        <f t="shared" si="21"/>
        <v>157293.92</v>
      </c>
      <c r="D57" s="35">
        <f t="shared" si="21"/>
        <v>274953.31</v>
      </c>
      <c r="E57" s="35">
        <f t="shared" si="21"/>
        <v>344058.57</v>
      </c>
      <c r="F57" s="35">
        <f t="shared" si="21"/>
        <v>174086.48</v>
      </c>
      <c r="G57" s="35">
        <f t="shared" si="21"/>
        <v>397778.3</v>
      </c>
      <c r="H57" s="35">
        <f t="shared" si="21"/>
        <v>264230.66</v>
      </c>
      <c r="I57" s="35">
        <f t="shared" si="21"/>
        <v>140080.66</v>
      </c>
      <c r="J57" s="35">
        <f>SUM(B57:I57)</f>
        <v>1990716.76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1990716.76</v>
      </c>
      <c r="L60" s="43"/>
    </row>
    <row r="61" spans="1:10" ht="17.25" customHeight="1">
      <c r="A61" s="17" t="s">
        <v>46</v>
      </c>
      <c r="B61" s="45">
        <v>44250.82</v>
      </c>
      <c r="C61" s="45">
        <v>40103.39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84354.20999999999</v>
      </c>
    </row>
    <row r="62" spans="1:10" ht="17.25" customHeight="1">
      <c r="A62" s="17" t="s">
        <v>52</v>
      </c>
      <c r="B62" s="45">
        <v>193984.04</v>
      </c>
      <c r="C62" s="45">
        <v>117190.53</v>
      </c>
      <c r="D62" s="44">
        <v>0</v>
      </c>
      <c r="E62" s="45">
        <v>157877.13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469051.7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104380.43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104380.43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110625.62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110625.62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39967.08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39967.08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19980.19</v>
      </c>
      <c r="E66" s="44">
        <v>0</v>
      </c>
      <c r="F66" s="45">
        <v>25102.62</v>
      </c>
      <c r="G66" s="44">
        <v>0</v>
      </c>
      <c r="H66" s="44">
        <v>0</v>
      </c>
      <c r="I66" s="44">
        <v>0</v>
      </c>
      <c r="J66" s="35">
        <f t="shared" si="22"/>
        <v>45082.81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105727.26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105727.26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68450.82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68450.82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12003.36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12003.36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148983.86</v>
      </c>
      <c r="G70" s="44">
        <v>0</v>
      </c>
      <c r="H70" s="44">
        <v>0</v>
      </c>
      <c r="I70" s="44">
        <v>0</v>
      </c>
      <c r="J70" s="35">
        <f t="shared" si="22"/>
        <v>148983.86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229117.98</v>
      </c>
      <c r="H71" s="45">
        <v>264230.66</v>
      </c>
      <c r="I71" s="44">
        <v>0</v>
      </c>
      <c r="J71" s="32">
        <f t="shared" si="22"/>
        <v>493348.64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168660.31</v>
      </c>
      <c r="H72" s="44">
        <v>0</v>
      </c>
      <c r="I72" s="44">
        <v>0</v>
      </c>
      <c r="J72" s="35">
        <f t="shared" si="22"/>
        <v>168660.31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45184.93</v>
      </c>
      <c r="J73" s="32">
        <f t="shared" si="22"/>
        <v>45184.93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94895.73</v>
      </c>
      <c r="J74" s="35">
        <f t="shared" si="22"/>
        <v>94895.73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1.589839755081777</v>
      </c>
      <c r="C79" s="55">
        <v>1.5439617837808866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1.4716682277399784</v>
      </c>
      <c r="C80" s="55">
        <v>1.4248844269891003</v>
      </c>
      <c r="D80" s="55"/>
      <c r="E80" s="55">
        <v>1.5248434117133909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1.4104169640669444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1.4796692561948674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1.8437244742456569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1.6618507120444124</v>
      </c>
      <c r="E84" s="55">
        <v>0</v>
      </c>
      <c r="F84" s="55">
        <v>1.508070371644873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1.4745849793792054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1.4703742915196236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1.4577712781515064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1.4402937047069335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1.472764519627452</v>
      </c>
      <c r="H89" s="55">
        <v>1.6561671468206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1.6116780458875424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1.832846104106046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1.8949149975574013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2014-02-20T17:23:53Z</dcterms:modified>
  <cp:category/>
  <cp:version/>
  <cp:contentType/>
  <cp:contentStatus/>
</cp:coreProperties>
</file>