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<sst xmlns="http://schemas.openxmlformats.org/spreadsheetml/2006/main" count="98" uniqueCount="98">
  <si>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</si>
  <si>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</si>
  <si>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</si>
  <si>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</si>
  <si>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</si>
  <si>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</si>
  <si>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</si>
  <si>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</si>
  <si>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</si>
  <si>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</si>
  <si>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</si>
  <si>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</si>
  <si>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</si>
  <si>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</si>
  <si>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</si>
  <si>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</si>
  <si>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</si>
  <si>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</si>
  <si>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</si>
  <si>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</si>
  <si>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</si>
  <si>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</si>
  <si>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</si>
  <si>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</si>
  <si>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</si>
  <si>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</si>
  <si>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</si>
  <si>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</si>
  <si>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</si>
  <si>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</si>
  <si>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</si>
  <si>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</si>
  <si>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</si>
  <si>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</si>
  <si>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</si>
  <si>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</si>
  <si>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</si>
  <si>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</si>
  <si>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</si>
  <si>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</si>
  <si>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</si>
  <si>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</si>
  <si>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</si>
  <si>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</si>
  <si>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</si>
  <si>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</si>
  <si>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</si>
  <si>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</si>
  <si>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</si>
  <si>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</si>
  <si>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</si>
  <si>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</si>
  <si>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</si>
  <si>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</si>
  <si>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</si>
  <si>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</si>
  <si>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</si>
  <si>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</si>
  <si>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</si>
  <si>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</si>
  <si>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</si>
  <si>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</si>
  <si>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</si>
  <si>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</si>
  <si>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</si>
  <si>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</si>
  <si>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</si>
  <si>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</si>
  <si>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</si>
  <si>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</si>
  <si>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</si>
  <si>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</si>
  <si>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</si>
  <si>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</si>
  <si>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</si>
  <si>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</si>
  <si>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</si>
  <si>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</si>
  <si>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</si>
  <si>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</si>
  <si>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</si>
  <si>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</si>
  <si>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</si>
  <si>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</si>
  <si>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</si>
  <si>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</si>
  <si>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</si>
  <si>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</si>
  <si>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</si>
  <si>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</si>
  <si>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</si>
  <si>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</si>
  <si>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</si>
  <si>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</si>
  <si>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</si>
  <si>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</si>
  <si>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</si>
  <si>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15/02/14 - VENCIMENTO 21/02/14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</si>
</sst>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359181</v>
      </c>
      <c r="C7" s="10">
        <f aca="true" t="shared" si="0" ref="C7:I7">C8+C20+C24</f>
        <v>241514</v>
      </c>
      <c r="D7" s="10">
        <f t="shared" si="0"/>
        <v>404646</v>
      </c>
      <c r="E7" s="10">
        <f t="shared" si="0"/>
        <v>498814</v>
      </c>
      <c r="F7" s="10">
        <f t="shared" si="0"/>
        <v>296748</v>
      </c>
      <c r="G7" s="10">
        <f t="shared" si="0"/>
        <v>535046</v>
      </c>
      <c r="H7" s="10">
        <f t="shared" si="0"/>
        <v>304970</v>
      </c>
      <c r="I7" s="10">
        <f t="shared" si="0"/>
        <v>173767</v>
      </c>
      <c r="J7" s="10">
        <f>+J8+J20+J24</f>
        <v>2814686</v>
      </c>
      <c r="L7" s="42"/>
    </row>
    <row r="8" spans="1:10" ht="15.75">
      <c r="A8" s="11" t="s">
        <v>96</v>
      </c>
      <c r="B8" s="12">
        <f>+B9+B12+B16</f>
        <v>205232</v>
      </c>
      <c r="C8" s="12">
        <f aca="true" t="shared" si="1" ref="C8:I8">+C9+C12+C16</f>
        <v>146565</v>
      </c>
      <c r="D8" s="12">
        <f t="shared" si="1"/>
        <v>257390</v>
      </c>
      <c r="E8" s="12">
        <f t="shared" si="1"/>
        <v>295553</v>
      </c>
      <c r="F8" s="12">
        <f t="shared" si="1"/>
        <v>174984</v>
      </c>
      <c r="G8" s="12">
        <f t="shared" si="1"/>
        <v>314220</v>
      </c>
      <c r="H8" s="12">
        <f t="shared" si="1"/>
        <v>168896</v>
      </c>
      <c r="I8" s="12">
        <f t="shared" si="1"/>
        <v>107757</v>
      </c>
      <c r="J8" s="12">
        <f>SUM(B8:I8)</f>
        <v>1670597</v>
      </c>
    </row>
    <row r="9" spans="1:10" ht="15.75">
      <c r="A9" s="13" t="s">
        <v>22</v>
      </c>
      <c r="B9" s="14">
        <v>32392</v>
      </c>
      <c r="C9" s="14">
        <v>28561</v>
      </c>
      <c r="D9" s="14">
        <v>35767</v>
      </c>
      <c r="E9" s="14">
        <v>39788</v>
      </c>
      <c r="F9" s="14">
        <v>32393</v>
      </c>
      <c r="G9" s="14">
        <v>43830</v>
      </c>
      <c r="H9" s="14">
        <v>21058</v>
      </c>
      <c r="I9" s="14">
        <v>19412</v>
      </c>
      <c r="J9" s="12">
        <f aca="true" t="shared" si="2" ref="J9:J19">SUM(B9:I9)</f>
        <v>253201</v>
      </c>
    </row>
    <row r="10" spans="1:10" ht="15.75">
      <c r="A10" s="15" t="s">
        <v>23</v>
      </c>
      <c r="B10" s="14">
        <f>+B9-B11</f>
        <v>32392</v>
      </c>
      <c r="C10" s="14">
        <f aca="true" t="shared" si="3" ref="C10:I10">+C9-C11</f>
        <v>28561</v>
      </c>
      <c r="D10" s="14">
        <f t="shared" si="3"/>
        <v>35767</v>
      </c>
      <c r="E10" s="14">
        <f t="shared" si="3"/>
        <v>39788</v>
      </c>
      <c r="F10" s="14">
        <f t="shared" si="3"/>
        <v>32393</v>
      </c>
      <c r="G10" s="14">
        <f t="shared" si="3"/>
        <v>43830</v>
      </c>
      <c r="H10" s="14">
        <f t="shared" si="3"/>
        <v>21058</v>
      </c>
      <c r="I10" s="14">
        <f t="shared" si="3"/>
        <v>19412</v>
      </c>
      <c r="J10" s="12">
        <f t="shared" si="2"/>
        <v>253201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171457</v>
      </c>
      <c r="C12" s="14">
        <f aca="true" t="shared" si="4" ref="C12:I12">C13+C14+C15</f>
        <v>116932</v>
      </c>
      <c r="D12" s="14">
        <f t="shared" si="4"/>
        <v>220105</v>
      </c>
      <c r="E12" s="14">
        <f t="shared" si="4"/>
        <v>253792</v>
      </c>
      <c r="F12" s="14">
        <f t="shared" si="4"/>
        <v>141255</v>
      </c>
      <c r="G12" s="14">
        <f t="shared" si="4"/>
        <v>268220</v>
      </c>
      <c r="H12" s="14">
        <f t="shared" si="4"/>
        <v>146567</v>
      </c>
      <c r="I12" s="14">
        <f t="shared" si="4"/>
        <v>87811</v>
      </c>
      <c r="J12" s="12">
        <f t="shared" si="2"/>
        <v>1406139</v>
      </c>
    </row>
    <row r="13" spans="1:10" ht="15.75">
      <c r="A13" s="15" t="s">
        <v>25</v>
      </c>
      <c r="B13" s="14">
        <v>85666</v>
      </c>
      <c r="C13" s="14">
        <v>61775</v>
      </c>
      <c r="D13" s="14">
        <v>111304</v>
      </c>
      <c r="E13" s="14">
        <v>130972</v>
      </c>
      <c r="F13" s="14">
        <v>74907</v>
      </c>
      <c r="G13" s="14">
        <v>138504</v>
      </c>
      <c r="H13" s="14">
        <v>74063</v>
      </c>
      <c r="I13" s="14">
        <v>43394</v>
      </c>
      <c r="J13" s="12">
        <f t="shared" si="2"/>
        <v>720585</v>
      </c>
    </row>
    <row r="14" spans="1:10" ht="15.75">
      <c r="A14" s="15" t="s">
        <v>26</v>
      </c>
      <c r="B14" s="14">
        <v>78870</v>
      </c>
      <c r="C14" s="14">
        <v>50149</v>
      </c>
      <c r="D14" s="14">
        <v>100641</v>
      </c>
      <c r="E14" s="14">
        <v>112156</v>
      </c>
      <c r="F14" s="14">
        <v>60772</v>
      </c>
      <c r="G14" s="14">
        <v>119922</v>
      </c>
      <c r="H14" s="14">
        <v>67355</v>
      </c>
      <c r="I14" s="14">
        <v>41786</v>
      </c>
      <c r="J14" s="12">
        <f t="shared" si="2"/>
        <v>631651</v>
      </c>
    </row>
    <row r="15" spans="1:10" ht="15.75">
      <c r="A15" s="15" t="s">
        <v>27</v>
      </c>
      <c r="B15" s="14">
        <v>6921</v>
      </c>
      <c r="C15" s="14">
        <v>5008</v>
      </c>
      <c r="D15" s="14">
        <v>8160</v>
      </c>
      <c r="E15" s="14">
        <v>10664</v>
      </c>
      <c r="F15" s="14">
        <v>5576</v>
      </c>
      <c r="G15" s="14">
        <v>9794</v>
      </c>
      <c r="H15" s="14">
        <v>5149</v>
      </c>
      <c r="I15" s="14">
        <v>2631</v>
      </c>
      <c r="J15" s="12">
        <f t="shared" si="2"/>
        <v>53903</v>
      </c>
    </row>
    <row r="16" spans="1:10" ht="15.75">
      <c r="A16" s="16" t="s">
        <v>95</v>
      </c>
      <c r="B16" s="14">
        <f>B17+B18+B19</f>
        <v>1383</v>
      </c>
      <c r="C16" s="14">
        <f aca="true" t="shared" si="5" ref="C16:I16">C17+C18+C19</f>
        <v>1072</v>
      </c>
      <c r="D16" s="14">
        <f t="shared" si="5"/>
        <v>1518</v>
      </c>
      <c r="E16" s="14">
        <f t="shared" si="5"/>
        <v>1973</v>
      </c>
      <c r="F16" s="14">
        <f t="shared" si="5"/>
        <v>1336</v>
      </c>
      <c r="G16" s="14">
        <f t="shared" si="5"/>
        <v>2170</v>
      </c>
      <c r="H16" s="14">
        <f t="shared" si="5"/>
        <v>1271</v>
      </c>
      <c r="I16" s="14">
        <f t="shared" si="5"/>
        <v>534</v>
      </c>
      <c r="J16" s="12">
        <f t="shared" si="2"/>
        <v>11257</v>
      </c>
    </row>
    <row r="17" spans="1:10" ht="15.75">
      <c r="A17" s="15" t="s">
        <v>92</v>
      </c>
      <c r="B17" s="14">
        <v>1258</v>
      </c>
      <c r="C17" s="14">
        <v>966</v>
      </c>
      <c r="D17" s="14">
        <v>1408</v>
      </c>
      <c r="E17" s="14">
        <v>1815</v>
      </c>
      <c r="F17" s="14">
        <v>1233</v>
      </c>
      <c r="G17" s="14">
        <v>2004</v>
      </c>
      <c r="H17" s="14">
        <v>1194</v>
      </c>
      <c r="I17" s="14">
        <v>499</v>
      </c>
      <c r="J17" s="12">
        <f t="shared" si="2"/>
        <v>10377</v>
      </c>
    </row>
    <row r="18" spans="1:10" ht="15.75">
      <c r="A18" s="15" t="s">
        <v>93</v>
      </c>
      <c r="B18" s="14">
        <v>17</v>
      </c>
      <c r="C18" s="14">
        <v>36</v>
      </c>
      <c r="D18" s="14">
        <v>47</v>
      </c>
      <c r="E18" s="14">
        <v>62</v>
      </c>
      <c r="F18" s="14">
        <v>46</v>
      </c>
      <c r="G18" s="14">
        <v>83</v>
      </c>
      <c r="H18" s="14">
        <v>18</v>
      </c>
      <c r="I18" s="14">
        <v>9</v>
      </c>
      <c r="J18" s="12">
        <f t="shared" si="2"/>
        <v>318</v>
      </c>
    </row>
    <row r="19" spans="1:10" ht="15.75">
      <c r="A19" s="15" t="s">
        <v>94</v>
      </c>
      <c r="B19" s="14">
        <v>108</v>
      </c>
      <c r="C19" s="14">
        <v>70</v>
      </c>
      <c r="D19" s="14">
        <v>63</v>
      </c>
      <c r="E19" s="14">
        <v>96</v>
      </c>
      <c r="F19" s="14">
        <v>57</v>
      </c>
      <c r="G19" s="14">
        <v>83</v>
      </c>
      <c r="H19" s="14">
        <v>59</v>
      </c>
      <c r="I19" s="14">
        <v>26</v>
      </c>
      <c r="J19" s="12">
        <f t="shared" si="2"/>
        <v>562</v>
      </c>
    </row>
    <row r="20" spans="1:10" ht="15.75">
      <c r="A20" s="17" t="s">
        <v>28</v>
      </c>
      <c r="B20" s="18">
        <f>B21+B22+B23</f>
        <v>115707</v>
      </c>
      <c r="C20" s="18">
        <f aca="true" t="shared" si="6" ref="C20:I20">C21+C22+C23</f>
        <v>67725</v>
      </c>
      <c r="D20" s="18">
        <f t="shared" si="6"/>
        <v>99735</v>
      </c>
      <c r="E20" s="18">
        <f t="shared" si="6"/>
        <v>140413</v>
      </c>
      <c r="F20" s="18">
        <f t="shared" si="6"/>
        <v>87449</v>
      </c>
      <c r="G20" s="18">
        <f t="shared" si="6"/>
        <v>167854</v>
      </c>
      <c r="H20" s="18">
        <f t="shared" si="6"/>
        <v>112001</v>
      </c>
      <c r="I20" s="18">
        <f t="shared" si="6"/>
        <v>54994</v>
      </c>
      <c r="J20" s="12">
        <f aca="true" t="shared" si="7" ref="J20:J26">SUM(B20:I20)</f>
        <v>845878</v>
      </c>
    </row>
    <row r="21" spans="1:10" ht="18.75" customHeight="1">
      <c r="A21" s="13" t="s">
        <v>29</v>
      </c>
      <c r="B21" s="14">
        <v>62821</v>
      </c>
      <c r="C21" s="14">
        <v>40664</v>
      </c>
      <c r="D21" s="14">
        <v>57449</v>
      </c>
      <c r="E21" s="14">
        <v>81467</v>
      </c>
      <c r="F21" s="14">
        <v>52159</v>
      </c>
      <c r="G21" s="14">
        <v>95634</v>
      </c>
      <c r="H21" s="14">
        <v>61004</v>
      </c>
      <c r="I21" s="14">
        <v>30001</v>
      </c>
      <c r="J21" s="12">
        <f t="shared" si="7"/>
        <v>481199</v>
      </c>
    </row>
    <row r="22" spans="1:10" ht="18.75" customHeight="1">
      <c r="A22" s="13" t="s">
        <v>30</v>
      </c>
      <c r="B22" s="14">
        <v>48763</v>
      </c>
      <c r="C22" s="14">
        <v>24650</v>
      </c>
      <c r="D22" s="14">
        <v>38908</v>
      </c>
      <c r="E22" s="14">
        <v>53594</v>
      </c>
      <c r="F22" s="14">
        <v>32493</v>
      </c>
      <c r="G22" s="14">
        <v>66897</v>
      </c>
      <c r="H22" s="14">
        <v>47858</v>
      </c>
      <c r="I22" s="14">
        <v>23599</v>
      </c>
      <c r="J22" s="12">
        <f t="shared" si="7"/>
        <v>336762</v>
      </c>
    </row>
    <row r="23" spans="1:10" ht="18.75" customHeight="1">
      <c r="A23" s="13" t="s">
        <v>31</v>
      </c>
      <c r="B23" s="14">
        <v>4123</v>
      </c>
      <c r="C23" s="14">
        <v>2411</v>
      </c>
      <c r="D23" s="14">
        <v>3378</v>
      </c>
      <c r="E23" s="14">
        <v>5352</v>
      </c>
      <c r="F23" s="14">
        <v>2797</v>
      </c>
      <c r="G23" s="14">
        <v>5323</v>
      </c>
      <c r="H23" s="14">
        <v>3139</v>
      </c>
      <c r="I23" s="14">
        <v>1394</v>
      </c>
      <c r="J23" s="12">
        <f t="shared" si="7"/>
        <v>27917</v>
      </c>
    </row>
    <row r="24" spans="1:10" ht="18.75" customHeight="1">
      <c r="A24" s="17" t="s">
        <v>32</v>
      </c>
      <c r="B24" s="14">
        <f>B25+B26</f>
        <v>38242</v>
      </c>
      <c r="C24" s="14">
        <f aca="true" t="shared" si="8" ref="C24:I24">C25+C26</f>
        <v>27224</v>
      </c>
      <c r="D24" s="14">
        <f t="shared" si="8"/>
        <v>47521</v>
      </c>
      <c r="E24" s="14">
        <f t="shared" si="8"/>
        <v>62848</v>
      </c>
      <c r="F24" s="14">
        <f t="shared" si="8"/>
        <v>34315</v>
      </c>
      <c r="G24" s="14">
        <f t="shared" si="8"/>
        <v>52972</v>
      </c>
      <c r="H24" s="14">
        <f t="shared" si="8"/>
        <v>24073</v>
      </c>
      <c r="I24" s="14">
        <f t="shared" si="8"/>
        <v>11016</v>
      </c>
      <c r="J24" s="12">
        <f t="shared" si="7"/>
        <v>298211</v>
      </c>
    </row>
    <row r="25" spans="1:10" ht="18.75" customHeight="1">
      <c r="A25" s="13" t="s">
        <v>33</v>
      </c>
      <c r="B25" s="14">
        <v>24475</v>
      </c>
      <c r="C25" s="14">
        <v>17423</v>
      </c>
      <c r="D25" s="14">
        <v>30413</v>
      </c>
      <c r="E25" s="14">
        <v>40223</v>
      </c>
      <c r="F25" s="14">
        <v>21962</v>
      </c>
      <c r="G25" s="14">
        <v>33902</v>
      </c>
      <c r="H25" s="14">
        <v>15407</v>
      </c>
      <c r="I25" s="14">
        <v>7050</v>
      </c>
      <c r="J25" s="12">
        <f t="shared" si="7"/>
        <v>190855</v>
      </c>
    </row>
    <row r="26" spans="1:10" ht="18.75" customHeight="1">
      <c r="A26" s="13" t="s">
        <v>34</v>
      </c>
      <c r="B26" s="14">
        <v>13767</v>
      </c>
      <c r="C26" s="14">
        <v>9801</v>
      </c>
      <c r="D26" s="14">
        <v>17108</v>
      </c>
      <c r="E26" s="14">
        <v>22625</v>
      </c>
      <c r="F26" s="14">
        <v>12353</v>
      </c>
      <c r="G26" s="14">
        <v>19070</v>
      </c>
      <c r="H26" s="14">
        <v>8666</v>
      </c>
      <c r="I26" s="14">
        <v>3966</v>
      </c>
      <c r="J26" s="12">
        <f t="shared" si="7"/>
        <v>107356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0.9582057525314536</v>
      </c>
      <c r="C32" s="23">
        <f aca="true" t="shared" si="9" ref="C32:I32">(((+C$8+C$20)*C$29)+(C$24*C$30))/C$7</f>
        <v>0.9530973608155221</v>
      </c>
      <c r="D32" s="23">
        <f t="shared" si="9"/>
        <v>0.9740578458702174</v>
      </c>
      <c r="E32" s="23">
        <f t="shared" si="9"/>
        <v>0.9696856367303244</v>
      </c>
      <c r="F32" s="23">
        <f t="shared" si="9"/>
        <v>0.9674366668014612</v>
      </c>
      <c r="G32" s="23">
        <f t="shared" si="9"/>
        <v>0.9712292715018895</v>
      </c>
      <c r="H32" s="23">
        <f t="shared" si="9"/>
        <v>0.9147537236449486</v>
      </c>
      <c r="I32" s="23">
        <f t="shared" si="9"/>
        <v>0.9775056483682172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1.499017079260206</v>
      </c>
      <c r="C35" s="26">
        <f aca="true" t="shared" si="10" ref="C35:I35">C32*C34</f>
        <v>1.466054360406436</v>
      </c>
      <c r="D35" s="26">
        <f t="shared" si="10"/>
        <v>1.5136858924823178</v>
      </c>
      <c r="E35" s="26">
        <f t="shared" si="10"/>
        <v>1.5061157309695397</v>
      </c>
      <c r="F35" s="26">
        <f t="shared" si="10"/>
        <v>1.4623772655370888</v>
      </c>
      <c r="G35" s="26">
        <f t="shared" si="10"/>
        <v>1.5388156577675938</v>
      </c>
      <c r="H35" s="26">
        <f t="shared" si="10"/>
        <v>1.6608268606497687</v>
      </c>
      <c r="I35" s="26">
        <f t="shared" si="10"/>
        <v>1.8772995976911613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538418.45</v>
      </c>
      <c r="C41" s="29">
        <f aca="true" t="shared" si="13" ref="C41:I41">+C42+C43</f>
        <v>354072.65</v>
      </c>
      <c r="D41" s="29">
        <f t="shared" si="13"/>
        <v>612506.94</v>
      </c>
      <c r="E41" s="29">
        <f t="shared" si="13"/>
        <v>751271.61</v>
      </c>
      <c r="F41" s="29">
        <f t="shared" si="13"/>
        <v>433957.53</v>
      </c>
      <c r="G41" s="29">
        <f t="shared" si="13"/>
        <v>823337.16</v>
      </c>
      <c r="H41" s="29">
        <f t="shared" si="13"/>
        <v>506502.37</v>
      </c>
      <c r="I41" s="29">
        <f t="shared" si="13"/>
        <v>326212.72</v>
      </c>
      <c r="J41" s="29">
        <f t="shared" si="12"/>
        <v>4346279.43</v>
      </c>
      <c r="L41" s="43"/>
      <c r="M41" s="43"/>
    </row>
    <row r="42" spans="1:10" ht="15.75">
      <c r="A42" s="17" t="s">
        <v>72</v>
      </c>
      <c r="B42" s="30">
        <f>ROUND(+B7*B35,2)</f>
        <v>538418.45</v>
      </c>
      <c r="C42" s="30">
        <f aca="true" t="shared" si="14" ref="C42:I42">ROUND(+C7*C35,2)</f>
        <v>354072.65</v>
      </c>
      <c r="D42" s="30">
        <f t="shared" si="14"/>
        <v>612506.94</v>
      </c>
      <c r="E42" s="30">
        <f t="shared" si="14"/>
        <v>751271.61</v>
      </c>
      <c r="F42" s="30">
        <f t="shared" si="14"/>
        <v>433957.53</v>
      </c>
      <c r="G42" s="30">
        <f t="shared" si="14"/>
        <v>823337.16</v>
      </c>
      <c r="H42" s="30">
        <f t="shared" si="14"/>
        <v>506502.37</v>
      </c>
      <c r="I42" s="30">
        <f t="shared" si="14"/>
        <v>326212.72</v>
      </c>
      <c r="J42" s="30">
        <f>SUM(B42:I42)</f>
        <v>4346279.43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-97176</v>
      </c>
      <c r="C45" s="31">
        <f t="shared" si="16"/>
        <v>-85683</v>
      </c>
      <c r="D45" s="31">
        <f t="shared" si="16"/>
        <v>-107301</v>
      </c>
      <c r="E45" s="31">
        <f t="shared" si="16"/>
        <v>-119364</v>
      </c>
      <c r="F45" s="31">
        <f t="shared" si="16"/>
        <v>-97179</v>
      </c>
      <c r="G45" s="31">
        <f t="shared" si="16"/>
        <v>-131490</v>
      </c>
      <c r="H45" s="31">
        <f t="shared" si="16"/>
        <v>-63174</v>
      </c>
      <c r="I45" s="31">
        <f t="shared" si="16"/>
        <v>-58236</v>
      </c>
      <c r="J45" s="31">
        <f t="shared" si="16"/>
        <v>-759603</v>
      </c>
      <c r="L45" s="43"/>
    </row>
    <row r="46" spans="1:12" ht="15.75">
      <c r="A46" s="17" t="s">
        <v>42</v>
      </c>
      <c r="B46" s="32">
        <f>B47+B48</f>
        <v>-97176</v>
      </c>
      <c r="C46" s="32">
        <f aca="true" t="shared" si="17" ref="C46:I46">C47+C48</f>
        <v>-85683</v>
      </c>
      <c r="D46" s="32">
        <f t="shared" si="17"/>
        <v>-107301</v>
      </c>
      <c r="E46" s="32">
        <f t="shared" si="17"/>
        <v>-119364</v>
      </c>
      <c r="F46" s="32">
        <f t="shared" si="17"/>
        <v>-97179</v>
      </c>
      <c r="G46" s="32">
        <f t="shared" si="17"/>
        <v>-131490</v>
      </c>
      <c r="H46" s="32">
        <f t="shared" si="17"/>
        <v>-63174</v>
      </c>
      <c r="I46" s="32">
        <f t="shared" si="17"/>
        <v>-58236</v>
      </c>
      <c r="J46" s="31">
        <f t="shared" si="12"/>
        <v>-759603</v>
      </c>
      <c r="L46" s="43"/>
    </row>
    <row r="47" spans="1:12" ht="15.75">
      <c r="A47" s="13" t="s">
        <v>67</v>
      </c>
      <c r="B47" s="20">
        <f aca="true" t="shared" si="18" ref="B47:I47">ROUND(-B9*$D$3,2)</f>
        <v>-97176</v>
      </c>
      <c r="C47" s="20">
        <f t="shared" si="18"/>
        <v>-85683</v>
      </c>
      <c r="D47" s="20">
        <f t="shared" si="18"/>
        <v>-107301</v>
      </c>
      <c r="E47" s="20">
        <f t="shared" si="18"/>
        <v>-119364</v>
      </c>
      <c r="F47" s="20">
        <f t="shared" si="18"/>
        <v>-97179</v>
      </c>
      <c r="G47" s="20">
        <f t="shared" si="18"/>
        <v>-131490</v>
      </c>
      <c r="H47" s="20">
        <f t="shared" si="18"/>
        <v>-63174</v>
      </c>
      <c r="I47" s="20">
        <f t="shared" si="18"/>
        <v>-58236</v>
      </c>
      <c r="J47" s="57">
        <f t="shared" si="12"/>
        <v>-759603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441242.44999999995</v>
      </c>
      <c r="C57" s="35">
        <f t="shared" si="21"/>
        <v>268389.65</v>
      </c>
      <c r="D57" s="35">
        <f t="shared" si="21"/>
        <v>505205.93999999994</v>
      </c>
      <c r="E57" s="35">
        <f t="shared" si="21"/>
        <v>631907.61</v>
      </c>
      <c r="F57" s="35">
        <f t="shared" si="21"/>
        <v>336778.53</v>
      </c>
      <c r="G57" s="35">
        <f t="shared" si="21"/>
        <v>691847.16</v>
      </c>
      <c r="H57" s="35">
        <f t="shared" si="21"/>
        <v>443328.37</v>
      </c>
      <c r="I57" s="35">
        <f t="shared" si="21"/>
        <v>267976.72</v>
      </c>
      <c r="J57" s="35">
        <f>SUM(B57:I57)</f>
        <v>3586676.4299999997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3586676.4</v>
      </c>
      <c r="L60" s="43"/>
    </row>
    <row r="61" spans="1:10" ht="17.25" customHeight="1">
      <c r="A61" s="17" t="s">
        <v>46</v>
      </c>
      <c r="B61" s="45">
        <v>80450.97</v>
      </c>
      <c r="C61" s="45">
        <v>70301.67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150752.64</v>
      </c>
    </row>
    <row r="62" spans="1:10" ht="17.25" customHeight="1">
      <c r="A62" s="17" t="s">
        <v>52</v>
      </c>
      <c r="B62" s="45">
        <v>360791.48</v>
      </c>
      <c r="C62" s="45">
        <v>198087.98</v>
      </c>
      <c r="D62" s="44">
        <v>0</v>
      </c>
      <c r="E62" s="45">
        <v>284920.97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843800.4299999999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185688.13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185688.13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205931.27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205931.27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78175.4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78175.4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35411.13</v>
      </c>
      <c r="E66" s="44">
        <v>0</v>
      </c>
      <c r="F66" s="45">
        <v>54711.35</v>
      </c>
      <c r="G66" s="44">
        <v>0</v>
      </c>
      <c r="H66" s="44">
        <v>0</v>
      </c>
      <c r="I66" s="44">
        <v>0</v>
      </c>
      <c r="J66" s="35">
        <f t="shared" si="22"/>
        <v>90122.48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200106.6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200106.6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125556.75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125556.75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21323.28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21323.28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282067.18</v>
      </c>
      <c r="G70" s="44">
        <v>0</v>
      </c>
      <c r="H70" s="44">
        <v>0</v>
      </c>
      <c r="I70" s="44">
        <v>0</v>
      </c>
      <c r="J70" s="35">
        <f t="shared" si="22"/>
        <v>282067.18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398418.56</v>
      </c>
      <c r="H71" s="45">
        <v>443328.37</v>
      </c>
      <c r="I71" s="44">
        <v>0</v>
      </c>
      <c r="J71" s="32">
        <f t="shared" si="22"/>
        <v>841746.9299999999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293428.6</v>
      </c>
      <c r="H72" s="44">
        <v>0</v>
      </c>
      <c r="I72" s="44">
        <v>0</v>
      </c>
      <c r="J72" s="35">
        <f t="shared" si="22"/>
        <v>293428.6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91507.55</v>
      </c>
      <c r="J73" s="32">
        <f t="shared" si="22"/>
        <v>91507.55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176469.16</v>
      </c>
      <c r="J74" s="35">
        <f t="shared" si="22"/>
        <v>176469.16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1.598488377689013</v>
      </c>
      <c r="C79" s="55">
        <v>1.551327888541917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1.4781281750683861</v>
      </c>
      <c r="C80" s="55">
        <v>1.4363177322708007</v>
      </c>
      <c r="D80" s="55"/>
      <c r="E80" s="55">
        <v>1.536770849599956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1.4184700373115515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1.486863449384167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1.8057398682332702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1.6790710849812933</v>
      </c>
      <c r="E84" s="55">
        <v>0</v>
      </c>
      <c r="F84" s="55">
        <v>1.5123483337488575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1.484681535763573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1.4809127848952073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1.4682007430559652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1.4527028831611803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1.4796208861270277</v>
      </c>
      <c r="H89" s="55">
        <v>1.6608268682165457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1.6202156513710153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1.8359510821179403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1.9001085811233147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2014-02-20T17:22:22Z</dcterms:modified>
  <cp:category/>
  <cp:version/>
  <cp:contentType/>
  <cp:contentStatus/>
</cp:coreProperties>
</file>