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<sst xmlns="http://schemas.openxmlformats.org/spreadsheetml/2006/main" count="98" uniqueCount="98">
  <si>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</si>
  <si>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</si>
  <si>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</si>
  <si>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</si>
  <si>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</si>
  <si>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</si>
  <si>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</si>
  <si>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</si>
  <si>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</si>
  <si>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</si>
  <si>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</si>
  <si>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</si>
  <si>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</si>
  <si>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</si>
  <si>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</si>
  <si>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</si>
  <si>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</si>
  <si>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</si>
  <si>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</si>
  <si>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</si>
  <si>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</si>
  <si>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</si>
  <si>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</si>
  <si>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</si>
  <si>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</si>
  <si>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</si>
  <si>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</si>
  <si>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</si>
  <si>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</si>
  <si>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</si>
  <si>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</si>
  <si>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</si>
  <si>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</si>
  <si>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</si>
  <si>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</si>
  <si>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</si>
  <si>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</si>
  <si>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</si>
  <si>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</si>
  <si>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</si>
  <si>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</si>
  <si>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</si>
  <si>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</si>
  <si>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</si>
  <si>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</si>
  <si>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</si>
  <si>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</si>
  <si>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</si>
  <si>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</si>
  <si>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</si>
  <si>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</si>
  <si>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</si>
  <si>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</si>
  <si>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</si>
  <si>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</si>
  <si>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</si>
  <si>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</si>
  <si>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</si>
  <si>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</si>
  <si>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</si>
  <si>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</si>
  <si>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</si>
  <si>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</si>
  <si>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</si>
  <si>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</si>
  <si>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</si>
  <si>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</si>
  <si>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</si>
  <si>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</si>
  <si>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</si>
  <si>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</si>
  <si>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</si>
  <si>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</si>
  <si>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</si>
  <si>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</si>
  <si>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</si>
  <si>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</si>
  <si>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</si>
  <si>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</si>
  <si>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</si>
  <si>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</si>
  <si>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</si>
  <si>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</si>
  <si>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</si>
  <si>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</si>
  <si>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</si>
  <si>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</si>
  <si>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</si>
  <si>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</si>
  <si>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</si>
  <si>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</si>
  <si>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</si>
  <si>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</si>
  <si>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</si>
  <si>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</si>
  <si>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</si>
  <si>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</si>
  <si>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13/02/14 - VENCIMENTO 20/02/14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</si>
</sst>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1" sqref="E61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518702</v>
      </c>
      <c r="C7" s="10">
        <f aca="true" t="shared" si="0" ref="C7:I7">C8+C20+C24</f>
        <v>388979</v>
      </c>
      <c r="D7" s="10">
        <f t="shared" si="0"/>
        <v>586776</v>
      </c>
      <c r="E7" s="10">
        <f t="shared" si="0"/>
        <v>755513</v>
      </c>
      <c r="F7" s="10">
        <f t="shared" si="0"/>
        <v>458875</v>
      </c>
      <c r="G7" s="10">
        <f t="shared" si="0"/>
        <v>739095</v>
      </c>
      <c r="H7" s="10">
        <f t="shared" si="0"/>
        <v>399135</v>
      </c>
      <c r="I7" s="10">
        <f t="shared" si="0"/>
        <v>271842</v>
      </c>
      <c r="J7" s="10">
        <f>+J8+J20+J24</f>
        <v>4118917</v>
      </c>
      <c r="L7" s="42"/>
    </row>
    <row r="8" spans="1:10" ht="15.75">
      <c r="A8" s="11" t="s">
        <v>96</v>
      </c>
      <c r="B8" s="12">
        <f>+B9+B12+B16</f>
        <v>288818</v>
      </c>
      <c r="C8" s="12">
        <f aca="true" t="shared" si="1" ref="C8:I8">+C9+C12+C16</f>
        <v>230932</v>
      </c>
      <c r="D8" s="12">
        <f t="shared" si="1"/>
        <v>372844</v>
      </c>
      <c r="E8" s="12">
        <f t="shared" si="1"/>
        <v>444636</v>
      </c>
      <c r="F8" s="12">
        <f t="shared" si="1"/>
        <v>263783</v>
      </c>
      <c r="G8" s="12">
        <f t="shared" si="1"/>
        <v>430095</v>
      </c>
      <c r="H8" s="12">
        <f t="shared" si="1"/>
        <v>213389</v>
      </c>
      <c r="I8" s="12">
        <f t="shared" si="1"/>
        <v>165001</v>
      </c>
      <c r="J8" s="12">
        <f>SUM(B8:I8)</f>
        <v>2409498</v>
      </c>
    </row>
    <row r="9" spans="1:10" ht="15.75">
      <c r="A9" s="13" t="s">
        <v>22</v>
      </c>
      <c r="B9" s="14">
        <v>34474</v>
      </c>
      <c r="C9" s="14">
        <v>33338</v>
      </c>
      <c r="D9" s="14">
        <v>36503</v>
      </c>
      <c r="E9" s="14">
        <v>42358</v>
      </c>
      <c r="F9" s="14">
        <v>37147</v>
      </c>
      <c r="G9" s="14">
        <v>45518</v>
      </c>
      <c r="H9" s="14">
        <v>21093</v>
      </c>
      <c r="I9" s="14">
        <v>24780</v>
      </c>
      <c r="J9" s="12">
        <f aca="true" t="shared" si="2" ref="J9:J19">SUM(B9:I9)</f>
        <v>275211</v>
      </c>
    </row>
    <row r="10" spans="1:10" ht="15.75">
      <c r="A10" s="15" t="s">
        <v>23</v>
      </c>
      <c r="B10" s="14">
        <f>+B9-B11</f>
        <v>34474</v>
      </c>
      <c r="C10" s="14">
        <f aca="true" t="shared" si="3" ref="C10:I10">+C9-C11</f>
        <v>33338</v>
      </c>
      <c r="D10" s="14">
        <f t="shared" si="3"/>
        <v>36503</v>
      </c>
      <c r="E10" s="14">
        <f t="shared" si="3"/>
        <v>42358</v>
      </c>
      <c r="F10" s="14">
        <f t="shared" si="3"/>
        <v>37147</v>
      </c>
      <c r="G10" s="14">
        <f t="shared" si="3"/>
        <v>45518</v>
      </c>
      <c r="H10" s="14">
        <f t="shared" si="3"/>
        <v>21093</v>
      </c>
      <c r="I10" s="14">
        <f t="shared" si="3"/>
        <v>24780</v>
      </c>
      <c r="J10" s="12">
        <f t="shared" si="2"/>
        <v>275211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252575</v>
      </c>
      <c r="C12" s="14">
        <f aca="true" t="shared" si="4" ref="C12:I12">C13+C14+C15</f>
        <v>196148</v>
      </c>
      <c r="D12" s="14">
        <f t="shared" si="4"/>
        <v>334403</v>
      </c>
      <c r="E12" s="14">
        <f t="shared" si="4"/>
        <v>399852</v>
      </c>
      <c r="F12" s="14">
        <f t="shared" si="4"/>
        <v>224820</v>
      </c>
      <c r="G12" s="14">
        <f t="shared" si="4"/>
        <v>381918</v>
      </c>
      <c r="H12" s="14">
        <f t="shared" si="4"/>
        <v>190899</v>
      </c>
      <c r="I12" s="14">
        <f t="shared" si="4"/>
        <v>139396</v>
      </c>
      <c r="J12" s="12">
        <f t="shared" si="2"/>
        <v>2120011</v>
      </c>
    </row>
    <row r="13" spans="1:10" ht="15.75">
      <c r="A13" s="15" t="s">
        <v>25</v>
      </c>
      <c r="B13" s="14">
        <v>125818</v>
      </c>
      <c r="C13" s="14">
        <v>100818</v>
      </c>
      <c r="D13" s="14">
        <v>165777</v>
      </c>
      <c r="E13" s="14">
        <v>202196</v>
      </c>
      <c r="F13" s="14">
        <v>117772</v>
      </c>
      <c r="G13" s="14">
        <v>195712</v>
      </c>
      <c r="H13" s="14">
        <v>96520</v>
      </c>
      <c r="I13" s="14">
        <v>69918</v>
      </c>
      <c r="J13" s="12">
        <f t="shared" si="2"/>
        <v>1074531</v>
      </c>
    </row>
    <row r="14" spans="1:10" ht="15.75">
      <c r="A14" s="15" t="s">
        <v>26</v>
      </c>
      <c r="B14" s="14">
        <v>114319</v>
      </c>
      <c r="C14" s="14">
        <v>84253</v>
      </c>
      <c r="D14" s="14">
        <v>153203</v>
      </c>
      <c r="E14" s="14">
        <v>176494</v>
      </c>
      <c r="F14" s="14">
        <v>95767</v>
      </c>
      <c r="G14" s="14">
        <v>169353</v>
      </c>
      <c r="H14" s="14">
        <v>85249</v>
      </c>
      <c r="I14" s="14">
        <v>64105</v>
      </c>
      <c r="J14" s="12">
        <f t="shared" si="2"/>
        <v>942743</v>
      </c>
    </row>
    <row r="15" spans="1:10" ht="15.75">
      <c r="A15" s="15" t="s">
        <v>27</v>
      </c>
      <c r="B15" s="14">
        <v>12438</v>
      </c>
      <c r="C15" s="14">
        <v>11077</v>
      </c>
      <c r="D15" s="14">
        <v>15423</v>
      </c>
      <c r="E15" s="14">
        <v>21162</v>
      </c>
      <c r="F15" s="14">
        <v>11281</v>
      </c>
      <c r="G15" s="14">
        <v>16853</v>
      </c>
      <c r="H15" s="14">
        <v>9130</v>
      </c>
      <c r="I15" s="14">
        <v>5373</v>
      </c>
      <c r="J15" s="12">
        <f t="shared" si="2"/>
        <v>102737</v>
      </c>
    </row>
    <row r="16" spans="1:10" ht="15.75">
      <c r="A16" s="16" t="s">
        <v>95</v>
      </c>
      <c r="B16" s="14">
        <f>B17+B18+B19</f>
        <v>1769</v>
      </c>
      <c r="C16" s="14">
        <f aca="true" t="shared" si="5" ref="C16:I16">C17+C18+C19</f>
        <v>1446</v>
      </c>
      <c r="D16" s="14">
        <f t="shared" si="5"/>
        <v>1938</v>
      </c>
      <c r="E16" s="14">
        <f t="shared" si="5"/>
        <v>2426</v>
      </c>
      <c r="F16" s="14">
        <f t="shared" si="5"/>
        <v>1816</v>
      </c>
      <c r="G16" s="14">
        <f t="shared" si="5"/>
        <v>2659</v>
      </c>
      <c r="H16" s="14">
        <f t="shared" si="5"/>
        <v>1397</v>
      </c>
      <c r="I16" s="14">
        <f t="shared" si="5"/>
        <v>825</v>
      </c>
      <c r="J16" s="12">
        <f t="shared" si="2"/>
        <v>14276</v>
      </c>
    </row>
    <row r="17" spans="1:10" ht="15.75">
      <c r="A17" s="15" t="s">
        <v>92</v>
      </c>
      <c r="B17" s="14">
        <v>1651</v>
      </c>
      <c r="C17" s="14">
        <v>1360</v>
      </c>
      <c r="D17" s="14">
        <v>1804</v>
      </c>
      <c r="E17" s="14">
        <v>2289</v>
      </c>
      <c r="F17" s="14">
        <v>1682</v>
      </c>
      <c r="G17" s="14">
        <v>2493</v>
      </c>
      <c r="H17" s="14">
        <v>1326</v>
      </c>
      <c r="I17" s="14">
        <v>773</v>
      </c>
      <c r="J17" s="12">
        <f t="shared" si="2"/>
        <v>13378</v>
      </c>
    </row>
    <row r="18" spans="1:10" ht="15.75">
      <c r="A18" s="15" t="s">
        <v>93</v>
      </c>
      <c r="B18" s="14">
        <v>36</v>
      </c>
      <c r="C18" s="14">
        <v>42</v>
      </c>
      <c r="D18" s="14">
        <v>60</v>
      </c>
      <c r="E18" s="14">
        <v>52</v>
      </c>
      <c r="F18" s="14">
        <v>54</v>
      </c>
      <c r="G18" s="14">
        <v>88</v>
      </c>
      <c r="H18" s="14">
        <v>20</v>
      </c>
      <c r="I18" s="14">
        <v>19</v>
      </c>
      <c r="J18" s="12">
        <f t="shared" si="2"/>
        <v>371</v>
      </c>
    </row>
    <row r="19" spans="1:10" ht="15.75">
      <c r="A19" s="15" t="s">
        <v>94</v>
      </c>
      <c r="B19" s="14">
        <v>82</v>
      </c>
      <c r="C19" s="14">
        <v>44</v>
      </c>
      <c r="D19" s="14">
        <v>74</v>
      </c>
      <c r="E19" s="14">
        <v>85</v>
      </c>
      <c r="F19" s="14">
        <v>80</v>
      </c>
      <c r="G19" s="14">
        <v>78</v>
      </c>
      <c r="H19" s="14">
        <v>51</v>
      </c>
      <c r="I19" s="14">
        <v>33</v>
      </c>
      <c r="J19" s="12">
        <f t="shared" si="2"/>
        <v>527</v>
      </c>
    </row>
    <row r="20" spans="1:10" ht="15.75">
      <c r="A20" s="17" t="s">
        <v>28</v>
      </c>
      <c r="B20" s="18">
        <f>B21+B22+B23</f>
        <v>175746</v>
      </c>
      <c r="C20" s="18">
        <f aca="true" t="shared" si="6" ref="C20:I20">C21+C22+C23</f>
        <v>113286</v>
      </c>
      <c r="D20" s="18">
        <f t="shared" si="6"/>
        <v>145363</v>
      </c>
      <c r="E20" s="18">
        <f t="shared" si="6"/>
        <v>215092</v>
      </c>
      <c r="F20" s="18">
        <f t="shared" si="6"/>
        <v>141376</v>
      </c>
      <c r="G20" s="18">
        <f t="shared" si="6"/>
        <v>237409</v>
      </c>
      <c r="H20" s="18">
        <f t="shared" si="6"/>
        <v>153056</v>
      </c>
      <c r="I20" s="18">
        <f t="shared" si="6"/>
        <v>89952</v>
      </c>
      <c r="J20" s="12">
        <f aca="true" t="shared" si="7" ref="J20:J26">SUM(B20:I20)</f>
        <v>1271280</v>
      </c>
    </row>
    <row r="21" spans="1:10" ht="18.75" customHeight="1">
      <c r="A21" s="13" t="s">
        <v>29</v>
      </c>
      <c r="B21" s="14">
        <v>98276</v>
      </c>
      <c r="C21" s="14">
        <v>68435</v>
      </c>
      <c r="D21" s="14">
        <v>86914</v>
      </c>
      <c r="E21" s="14">
        <v>128921</v>
      </c>
      <c r="F21" s="14">
        <v>85627</v>
      </c>
      <c r="G21" s="14">
        <v>138655</v>
      </c>
      <c r="H21" s="14">
        <v>86057</v>
      </c>
      <c r="I21" s="14">
        <v>50533</v>
      </c>
      <c r="J21" s="12">
        <f t="shared" si="7"/>
        <v>743418</v>
      </c>
    </row>
    <row r="22" spans="1:10" ht="18.75" customHeight="1">
      <c r="A22" s="13" t="s">
        <v>30</v>
      </c>
      <c r="B22" s="14">
        <v>70386</v>
      </c>
      <c r="C22" s="14">
        <v>39752</v>
      </c>
      <c r="D22" s="14">
        <v>52275</v>
      </c>
      <c r="E22" s="14">
        <v>76132</v>
      </c>
      <c r="F22" s="14">
        <v>50213</v>
      </c>
      <c r="G22" s="14">
        <v>89948</v>
      </c>
      <c r="H22" s="14">
        <v>61555</v>
      </c>
      <c r="I22" s="14">
        <v>36706</v>
      </c>
      <c r="J22" s="12">
        <f t="shared" si="7"/>
        <v>476967</v>
      </c>
    </row>
    <row r="23" spans="1:10" ht="18.75" customHeight="1">
      <c r="A23" s="13" t="s">
        <v>31</v>
      </c>
      <c r="B23" s="14">
        <v>7084</v>
      </c>
      <c r="C23" s="14">
        <v>5099</v>
      </c>
      <c r="D23" s="14">
        <v>6174</v>
      </c>
      <c r="E23" s="14">
        <v>10039</v>
      </c>
      <c r="F23" s="14">
        <v>5536</v>
      </c>
      <c r="G23" s="14">
        <v>8806</v>
      </c>
      <c r="H23" s="14">
        <v>5444</v>
      </c>
      <c r="I23" s="14">
        <v>2713</v>
      </c>
      <c r="J23" s="12">
        <f t="shared" si="7"/>
        <v>50895</v>
      </c>
    </row>
    <row r="24" spans="1:10" ht="18.75" customHeight="1">
      <c r="A24" s="17" t="s">
        <v>32</v>
      </c>
      <c r="B24" s="14">
        <f>B25+B26</f>
        <v>54138</v>
      </c>
      <c r="C24" s="14">
        <f aca="true" t="shared" si="8" ref="C24:I24">C25+C26</f>
        <v>44761</v>
      </c>
      <c r="D24" s="14">
        <f t="shared" si="8"/>
        <v>68569</v>
      </c>
      <c r="E24" s="14">
        <f t="shared" si="8"/>
        <v>95785</v>
      </c>
      <c r="F24" s="14">
        <f t="shared" si="8"/>
        <v>53716</v>
      </c>
      <c r="G24" s="14">
        <f t="shared" si="8"/>
        <v>71591</v>
      </c>
      <c r="H24" s="14">
        <f t="shared" si="8"/>
        <v>32690</v>
      </c>
      <c r="I24" s="14">
        <f t="shared" si="8"/>
        <v>16889</v>
      </c>
      <c r="J24" s="12">
        <f t="shared" si="7"/>
        <v>438139</v>
      </c>
    </row>
    <row r="25" spans="1:10" ht="18.75" customHeight="1">
      <c r="A25" s="13" t="s">
        <v>33</v>
      </c>
      <c r="B25" s="14">
        <v>34648</v>
      </c>
      <c r="C25" s="14">
        <v>28647</v>
      </c>
      <c r="D25" s="14">
        <v>43884</v>
      </c>
      <c r="E25" s="14">
        <v>61302</v>
      </c>
      <c r="F25" s="14">
        <v>34378</v>
      </c>
      <c r="G25" s="14">
        <v>45818</v>
      </c>
      <c r="H25" s="14">
        <v>20922</v>
      </c>
      <c r="I25" s="14">
        <v>10809</v>
      </c>
      <c r="J25" s="12">
        <f t="shared" si="7"/>
        <v>280408</v>
      </c>
    </row>
    <row r="26" spans="1:10" ht="18.75" customHeight="1">
      <c r="A26" s="13" t="s">
        <v>34</v>
      </c>
      <c r="B26" s="14">
        <v>19490</v>
      </c>
      <c r="C26" s="14">
        <v>16114</v>
      </c>
      <c r="D26" s="14">
        <v>24685</v>
      </c>
      <c r="E26" s="14">
        <v>34483</v>
      </c>
      <c r="F26" s="14">
        <v>19338</v>
      </c>
      <c r="G26" s="14">
        <v>25773</v>
      </c>
      <c r="H26" s="14">
        <v>11768</v>
      </c>
      <c r="I26" s="14">
        <v>6080</v>
      </c>
      <c r="J26" s="12">
        <f t="shared" si="7"/>
        <v>157731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0.9772</v>
      </c>
      <c r="C29" s="22">
        <v>0.9836</v>
      </c>
      <c r="D29" s="22">
        <v>1</v>
      </c>
      <c r="E29" s="22">
        <v>1</v>
      </c>
      <c r="F29" s="22">
        <v>1</v>
      </c>
      <c r="G29" s="22">
        <v>1</v>
      </c>
      <c r="H29" s="22">
        <v>0.9398</v>
      </c>
      <c r="I29" s="22">
        <v>0.9864</v>
      </c>
      <c r="J29" s="21"/>
    </row>
    <row r="30" spans="1:10" ht="18.75" customHeight="1">
      <c r="A30" s="17" t="s">
        <v>36</v>
      </c>
      <c r="B30" s="23">
        <v>0.7988</v>
      </c>
      <c r="C30" s="23">
        <v>0.713</v>
      </c>
      <c r="D30" s="23">
        <v>0.7791</v>
      </c>
      <c r="E30" s="23">
        <v>0.7594</v>
      </c>
      <c r="F30" s="23">
        <v>0.7184</v>
      </c>
      <c r="G30" s="23">
        <v>0.7094</v>
      </c>
      <c r="H30" s="23">
        <v>0.6225</v>
      </c>
      <c r="I30" s="24">
        <v>0.8461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0.9585800232117864</v>
      </c>
      <c r="C32" s="23">
        <f aca="true" t="shared" si="9" ref="C32:I32">(((+C$8+C$20)*C$29)+(C$24*C$30))/C$7</f>
        <v>0.9524612326115292</v>
      </c>
      <c r="D32" s="23">
        <f t="shared" si="9"/>
        <v>0.9741862446657668</v>
      </c>
      <c r="E32" s="23">
        <f t="shared" si="9"/>
        <v>0.9694963938410059</v>
      </c>
      <c r="F32" s="23">
        <f t="shared" si="9"/>
        <v>0.9670358472350857</v>
      </c>
      <c r="G32" s="23">
        <f t="shared" si="9"/>
        <v>0.9718515960735765</v>
      </c>
      <c r="H32" s="23">
        <f t="shared" si="9"/>
        <v>0.9138124594435467</v>
      </c>
      <c r="I32" s="23">
        <f t="shared" si="9"/>
        <v>0.9776834414843918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1.4996025883125186</v>
      </c>
      <c r="C35" s="26">
        <f aca="true" t="shared" si="10" ref="C35:I35">C32*C34</f>
        <v>1.4650758680030542</v>
      </c>
      <c r="D35" s="26">
        <f t="shared" si="10"/>
        <v>1.5138854242106017</v>
      </c>
      <c r="E35" s="26">
        <f t="shared" si="10"/>
        <v>1.5058217989138503</v>
      </c>
      <c r="F35" s="26">
        <f t="shared" si="10"/>
        <v>1.4617713866805557</v>
      </c>
      <c r="G35" s="26">
        <f t="shared" si="10"/>
        <v>1.5398016688189746</v>
      </c>
      <c r="H35" s="26">
        <f t="shared" si="10"/>
        <v>1.6591179013657036</v>
      </c>
      <c r="I35" s="26">
        <f t="shared" si="10"/>
        <v>1.8776410493707745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777846.86</v>
      </c>
      <c r="C41" s="29">
        <f aca="true" t="shared" si="13" ref="C41:I41">+C42+C43</f>
        <v>569883.75</v>
      </c>
      <c r="D41" s="29">
        <f t="shared" si="13"/>
        <v>888311.63</v>
      </c>
      <c r="E41" s="29">
        <f t="shared" si="13"/>
        <v>1137667.94</v>
      </c>
      <c r="F41" s="29">
        <f t="shared" si="13"/>
        <v>670770.35</v>
      </c>
      <c r="G41" s="29">
        <f t="shared" si="13"/>
        <v>1138059.71</v>
      </c>
      <c r="H41" s="29">
        <f t="shared" si="13"/>
        <v>662212.02</v>
      </c>
      <c r="I41" s="29">
        <f t="shared" si="13"/>
        <v>510421.7</v>
      </c>
      <c r="J41" s="29">
        <f t="shared" si="12"/>
        <v>6355173.96</v>
      </c>
      <c r="L41" s="43"/>
      <c r="M41" s="43"/>
    </row>
    <row r="42" spans="1:10" ht="15.75">
      <c r="A42" s="17" t="s">
        <v>72</v>
      </c>
      <c r="B42" s="30">
        <f>ROUND(+B7*B35,2)</f>
        <v>777846.86</v>
      </c>
      <c r="C42" s="30">
        <f aca="true" t="shared" si="14" ref="C42:I42">ROUND(+C7*C35,2)</f>
        <v>569883.75</v>
      </c>
      <c r="D42" s="30">
        <f t="shared" si="14"/>
        <v>888311.63</v>
      </c>
      <c r="E42" s="30">
        <f t="shared" si="14"/>
        <v>1137667.94</v>
      </c>
      <c r="F42" s="30">
        <f t="shared" si="14"/>
        <v>670770.35</v>
      </c>
      <c r="G42" s="30">
        <f t="shared" si="14"/>
        <v>1138059.71</v>
      </c>
      <c r="H42" s="30">
        <f t="shared" si="14"/>
        <v>662212.02</v>
      </c>
      <c r="I42" s="30">
        <f t="shared" si="14"/>
        <v>510421.7</v>
      </c>
      <c r="J42" s="30">
        <f>SUM(B42:I42)</f>
        <v>6355173.96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-108388.96</v>
      </c>
      <c r="C45" s="31">
        <f t="shared" si="16"/>
        <v>-105374.08</v>
      </c>
      <c r="D45" s="31">
        <f t="shared" si="16"/>
        <v>-112379</v>
      </c>
      <c r="E45" s="31">
        <f t="shared" si="16"/>
        <v>-132941.73</v>
      </c>
      <c r="F45" s="31">
        <f t="shared" si="16"/>
        <v>-113029.86</v>
      </c>
      <c r="G45" s="31">
        <f t="shared" si="16"/>
        <v>-146320.43</v>
      </c>
      <c r="H45" s="31">
        <f t="shared" si="16"/>
        <v>-69579.57</v>
      </c>
      <c r="I45" s="31">
        <f t="shared" si="16"/>
        <v>-76330.7</v>
      </c>
      <c r="J45" s="31">
        <f t="shared" si="16"/>
        <v>-864344.33</v>
      </c>
      <c r="L45" s="43"/>
    </row>
    <row r="46" spans="1:12" ht="15.75">
      <c r="A46" s="17" t="s">
        <v>42</v>
      </c>
      <c r="B46" s="32">
        <f>B47+B48</f>
        <v>-103422</v>
      </c>
      <c r="C46" s="32">
        <f aca="true" t="shared" si="17" ref="C46:I46">C47+C48</f>
        <v>-100014</v>
      </c>
      <c r="D46" s="32">
        <f t="shared" si="17"/>
        <v>-109509</v>
      </c>
      <c r="E46" s="32">
        <f t="shared" si="17"/>
        <v>-127074</v>
      </c>
      <c r="F46" s="32">
        <f t="shared" si="17"/>
        <v>-111441</v>
      </c>
      <c r="G46" s="32">
        <f t="shared" si="17"/>
        <v>-136554</v>
      </c>
      <c r="H46" s="32">
        <f t="shared" si="17"/>
        <v>-63279</v>
      </c>
      <c r="I46" s="32">
        <f t="shared" si="17"/>
        <v>-74340</v>
      </c>
      <c r="J46" s="31">
        <f t="shared" si="12"/>
        <v>-825633</v>
      </c>
      <c r="L46" s="43"/>
    </row>
    <row r="47" spans="1:12" ht="15.75">
      <c r="A47" s="13" t="s">
        <v>67</v>
      </c>
      <c r="B47" s="20">
        <f aca="true" t="shared" si="18" ref="B47:I47">ROUND(-B9*$D$3,2)</f>
        <v>-103422</v>
      </c>
      <c r="C47" s="20">
        <f t="shared" si="18"/>
        <v>-100014</v>
      </c>
      <c r="D47" s="20">
        <f t="shared" si="18"/>
        <v>-109509</v>
      </c>
      <c r="E47" s="20">
        <f t="shared" si="18"/>
        <v>-127074</v>
      </c>
      <c r="F47" s="20">
        <f t="shared" si="18"/>
        <v>-111441</v>
      </c>
      <c r="G47" s="20">
        <f t="shared" si="18"/>
        <v>-136554</v>
      </c>
      <c r="H47" s="20">
        <f t="shared" si="18"/>
        <v>-63279</v>
      </c>
      <c r="I47" s="20">
        <f t="shared" si="18"/>
        <v>-74340</v>
      </c>
      <c r="J47" s="57">
        <f t="shared" si="12"/>
        <v>-825633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-4966.96</v>
      </c>
      <c r="C49" s="32">
        <f t="shared" si="20"/>
        <v>-5360.08</v>
      </c>
      <c r="D49" s="32">
        <f t="shared" si="20"/>
        <v>-2870</v>
      </c>
      <c r="E49" s="32">
        <f t="shared" si="20"/>
        <v>-5867.73</v>
      </c>
      <c r="F49" s="32">
        <f t="shared" si="20"/>
        <v>-1588.86</v>
      </c>
      <c r="G49" s="32">
        <f t="shared" si="20"/>
        <v>-9766.43</v>
      </c>
      <c r="H49" s="32">
        <f t="shared" si="20"/>
        <v>-6300.57</v>
      </c>
      <c r="I49" s="32">
        <f t="shared" si="20"/>
        <v>-1990.7</v>
      </c>
      <c r="J49" s="32">
        <f t="shared" si="20"/>
        <v>-38711.33</v>
      </c>
      <c r="L49" s="50"/>
    </row>
    <row r="50" spans="1:10" ht="15.75">
      <c r="A50" s="13" t="s">
        <v>60</v>
      </c>
      <c r="B50" s="27">
        <v>-4966.96</v>
      </c>
      <c r="C50" s="27">
        <v>-5360.08</v>
      </c>
      <c r="D50" s="27">
        <v>-2870</v>
      </c>
      <c r="E50" s="27">
        <v>-5867.73</v>
      </c>
      <c r="F50" s="27">
        <v>-1588.86</v>
      </c>
      <c r="G50" s="27">
        <v>-9766.43</v>
      </c>
      <c r="H50" s="27">
        <v>-6300.57</v>
      </c>
      <c r="I50" s="27">
        <v>-1990.7</v>
      </c>
      <c r="J50" s="27">
        <f t="shared" si="12"/>
        <v>-38711.33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669457.9</v>
      </c>
      <c r="C57" s="35">
        <f t="shared" si="21"/>
        <v>464509.67</v>
      </c>
      <c r="D57" s="35">
        <f t="shared" si="21"/>
        <v>775932.63</v>
      </c>
      <c r="E57" s="35">
        <f t="shared" si="21"/>
        <v>1004726.21</v>
      </c>
      <c r="F57" s="35">
        <f t="shared" si="21"/>
        <v>557740.49</v>
      </c>
      <c r="G57" s="35">
        <f t="shared" si="21"/>
        <v>991739.28</v>
      </c>
      <c r="H57" s="35">
        <f t="shared" si="21"/>
        <v>592632.45</v>
      </c>
      <c r="I57" s="35">
        <f t="shared" si="21"/>
        <v>434091</v>
      </c>
      <c r="J57" s="35">
        <f>SUM(B57:I57)</f>
        <v>5490829.630000001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5490829.659999999</v>
      </c>
      <c r="L60" s="43"/>
    </row>
    <row r="61" spans="1:10" ht="17.25" customHeight="1">
      <c r="A61" s="17" t="s">
        <v>46</v>
      </c>
      <c r="B61" s="45">
        <v>115529.93</v>
      </c>
      <c r="C61" s="45">
        <v>106575.98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222105.90999999997</v>
      </c>
    </row>
    <row r="62" spans="1:10" ht="17.25" customHeight="1">
      <c r="A62" s="17" t="s">
        <v>52</v>
      </c>
      <c r="B62" s="45">
        <v>333039.48</v>
      </c>
      <c r="C62" s="45">
        <v>235794.48</v>
      </c>
      <c r="D62" s="44">
        <v>0</v>
      </c>
      <c r="E62" s="45">
        <v>152722.25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721556.21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89704.56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89704.56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131898.77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131898.77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43114.18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43114.18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42307.6</v>
      </c>
      <c r="E66" s="44">
        <v>0</v>
      </c>
      <c r="F66" s="45">
        <v>75653.38</v>
      </c>
      <c r="G66" s="44">
        <v>0</v>
      </c>
      <c r="H66" s="44">
        <v>0</v>
      </c>
      <c r="I66" s="44">
        <v>0</v>
      </c>
      <c r="J66" s="35">
        <f t="shared" si="22"/>
        <v>117960.98000000001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108506.92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108506.92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85178.88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85178.88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17247.88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17247.88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285166.68</v>
      </c>
      <c r="G70" s="44">
        <v>0</v>
      </c>
      <c r="H70" s="44">
        <v>0</v>
      </c>
      <c r="I70" s="44">
        <v>0</v>
      </c>
      <c r="J70" s="35">
        <f t="shared" si="22"/>
        <v>285166.68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126142.47</v>
      </c>
      <c r="H71" s="45">
        <v>182796.9</v>
      </c>
      <c r="I71" s="44">
        <v>0</v>
      </c>
      <c r="J71" s="32">
        <f t="shared" si="22"/>
        <v>308939.37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277358.74</v>
      </c>
      <c r="H72" s="44">
        <v>0</v>
      </c>
      <c r="I72" s="44">
        <v>0</v>
      </c>
      <c r="J72" s="35">
        <f t="shared" si="22"/>
        <v>277358.74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127246.98</v>
      </c>
      <c r="J73" s="32">
        <f t="shared" si="22"/>
        <v>127246.98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186070.02</v>
      </c>
      <c r="J74" s="35">
        <f t="shared" si="22"/>
        <v>186070.02</v>
      </c>
    </row>
    <row r="75" spans="1:10" ht="17.25" customHeight="1">
      <c r="A75" s="41" t="s">
        <v>65</v>
      </c>
      <c r="B75" s="39">
        <v>220888.49</v>
      </c>
      <c r="C75" s="39">
        <v>122139.21</v>
      </c>
      <c r="D75" s="39">
        <v>468907.52</v>
      </c>
      <c r="E75" s="39">
        <v>641070.29</v>
      </c>
      <c r="F75" s="39">
        <v>196920.43</v>
      </c>
      <c r="G75" s="39">
        <v>588238.08</v>
      </c>
      <c r="H75" s="39">
        <v>409835.56</v>
      </c>
      <c r="I75" s="39">
        <v>120774</v>
      </c>
      <c r="J75" s="39">
        <f>SUM(B75:I75)</f>
        <v>2768773.58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1.5951986630412587</v>
      </c>
      <c r="C79" s="55">
        <v>1.5520409625905962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1.4787055479202642</v>
      </c>
      <c r="C80" s="55">
        <v>1.4353590904857665</v>
      </c>
      <c r="D80" s="55"/>
      <c r="E80" s="55">
        <v>1.53652273134197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1.4168189477476034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1.4911181932029194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1.8234448395575358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1.73308090255451</v>
      </c>
      <c r="E84" s="55">
        <v>0</v>
      </c>
      <c r="F84" s="55">
        <v>1.508954785973274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1.4836843267696598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1.4814260695521642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1.4679146798365124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1.4521010230447662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1.4805708956793673</v>
      </c>
      <c r="H89" s="55">
        <v>1.6591179174965864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1.621224517335441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1.836285017052217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1.901702423554741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2014-02-19T15:05:34Z</dcterms:modified>
  <cp:category/>
  <cp:version/>
  <cp:contentType/>
  <cp:contentStatus/>
</cp:coreProperties>
</file>