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<sst xmlns="http://schemas.openxmlformats.org/spreadsheetml/2006/main" count="98" uniqueCount="98">
  <si>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</si>
  <si>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</si>
  <si>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</si>
  <si>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</si>
  <si>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</si>
  <si>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</si>
  <si>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</si>
  <si>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</si>
  <si>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</si>
  <si>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</si>
  <si>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</si>
  <si>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</si>
  <si>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</si>
  <si>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</si>
  <si>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</si>
  <si>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</si>
  <si>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</si>
  <si>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</si>
  <si>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</si>
  <si>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</si>
  <si>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</si>
  <si>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</si>
  <si>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</si>
  <si>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</si>
  <si>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</si>
  <si>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</si>
  <si>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</si>
  <si>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</si>
  <si>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</si>
  <si>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</si>
  <si>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</si>
  <si>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</si>
  <si>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</si>
  <si>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</si>
  <si>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</si>
  <si>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</si>
  <si>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</si>
  <si>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</si>
  <si>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</si>
  <si>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</si>
  <si>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</si>
  <si>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</si>
  <si>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</si>
  <si>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</si>
  <si>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</si>
  <si>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</si>
  <si>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</si>
  <si>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</si>
  <si>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</si>
  <si>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</si>
  <si>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</si>
  <si>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</si>
  <si>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</si>
  <si>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</si>
  <si>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</si>
  <si>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</si>
  <si>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</si>
  <si>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</si>
  <si>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</si>
  <si>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</si>
  <si>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</si>
  <si>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</si>
  <si>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</si>
  <si>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</si>
  <si>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</si>
  <si>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</si>
  <si>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</si>
  <si>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</si>
  <si>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</si>
  <si>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</si>
  <si>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</si>
  <si>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</si>
  <si>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</si>
  <si>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</si>
  <si>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</si>
  <si>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</si>
  <si>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</si>
  <si>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</si>
  <si>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</si>
  <si>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</si>
  <si>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</si>
  <si>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</si>
  <si>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</si>
  <si>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</si>
  <si>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</si>
  <si>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</si>
  <si>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</si>
  <si>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</si>
  <si>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</si>
  <si>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</si>
  <si>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</si>
  <si>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</si>
  <si>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</si>
  <si>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</si>
  <si>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</si>
  <si>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</si>
  <si>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</si>
  <si>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12/02/14 - VENCIMENTO 19/02/14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</si>
</sst>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535273</v>
      </c>
      <c r="C7" s="10">
        <f aca="true" t="shared" si="0" ref="C7:I7">C8+C20+C24</f>
        <v>406697</v>
      </c>
      <c r="D7" s="10">
        <f t="shared" si="0"/>
        <v>604251</v>
      </c>
      <c r="E7" s="10">
        <f t="shared" si="0"/>
        <v>777254</v>
      </c>
      <c r="F7" s="10">
        <f t="shared" si="0"/>
        <v>470974</v>
      </c>
      <c r="G7" s="10">
        <f t="shared" si="0"/>
        <v>756975</v>
      </c>
      <c r="H7" s="10">
        <f t="shared" si="0"/>
        <v>402821</v>
      </c>
      <c r="I7" s="10">
        <f t="shared" si="0"/>
        <v>273472</v>
      </c>
      <c r="J7" s="10">
        <f>+J8+J20+J24</f>
        <v>4227717</v>
      </c>
      <c r="L7" s="42"/>
    </row>
    <row r="8" spans="1:10" ht="15.75">
      <c r="A8" s="11" t="s">
        <v>96</v>
      </c>
      <c r="B8" s="12">
        <f>+B9+B12+B16</f>
        <v>295382</v>
      </c>
      <c r="C8" s="12">
        <f aca="true" t="shared" si="1" ref="C8:I8">+C9+C12+C16</f>
        <v>239845</v>
      </c>
      <c r="D8" s="12">
        <f t="shared" si="1"/>
        <v>379466</v>
      </c>
      <c r="E8" s="12">
        <f t="shared" si="1"/>
        <v>453372</v>
      </c>
      <c r="F8" s="12">
        <f t="shared" si="1"/>
        <v>269130</v>
      </c>
      <c r="G8" s="12">
        <f t="shared" si="1"/>
        <v>438035</v>
      </c>
      <c r="H8" s="12">
        <f t="shared" si="1"/>
        <v>213718</v>
      </c>
      <c r="I8" s="12">
        <f t="shared" si="1"/>
        <v>165012</v>
      </c>
      <c r="J8" s="12">
        <f>SUM(B8:I8)</f>
        <v>2453960</v>
      </c>
    </row>
    <row r="9" spans="1:10" ht="15.75">
      <c r="A9" s="13" t="s">
        <v>22</v>
      </c>
      <c r="B9" s="14">
        <v>36430</v>
      </c>
      <c r="C9" s="14">
        <v>35117</v>
      </c>
      <c r="D9" s="14">
        <v>38829</v>
      </c>
      <c r="E9" s="14">
        <v>45125</v>
      </c>
      <c r="F9" s="14">
        <v>38811</v>
      </c>
      <c r="G9" s="14">
        <v>47839</v>
      </c>
      <c r="H9" s="14">
        <v>20871</v>
      </c>
      <c r="I9" s="14">
        <v>25209</v>
      </c>
      <c r="J9" s="12">
        <f aca="true" t="shared" si="2" ref="J9:J19">SUM(B9:I9)</f>
        <v>288231</v>
      </c>
    </row>
    <row r="10" spans="1:10" ht="15.75">
      <c r="A10" s="15" t="s">
        <v>23</v>
      </c>
      <c r="B10" s="14">
        <f>+B9-B11</f>
        <v>36430</v>
      </c>
      <c r="C10" s="14">
        <f aca="true" t="shared" si="3" ref="C10:I10">+C9-C11</f>
        <v>35117</v>
      </c>
      <c r="D10" s="14">
        <f t="shared" si="3"/>
        <v>38829</v>
      </c>
      <c r="E10" s="14">
        <f t="shared" si="3"/>
        <v>45125</v>
      </c>
      <c r="F10" s="14">
        <f t="shared" si="3"/>
        <v>38811</v>
      </c>
      <c r="G10" s="14">
        <f t="shared" si="3"/>
        <v>47839</v>
      </c>
      <c r="H10" s="14">
        <f t="shared" si="3"/>
        <v>20871</v>
      </c>
      <c r="I10" s="14">
        <f t="shared" si="3"/>
        <v>25209</v>
      </c>
      <c r="J10" s="12">
        <f t="shared" si="2"/>
        <v>288231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257258</v>
      </c>
      <c r="C12" s="14">
        <f aca="true" t="shared" si="4" ref="C12:I12">C13+C14+C15</f>
        <v>203294</v>
      </c>
      <c r="D12" s="14">
        <f t="shared" si="4"/>
        <v>338708</v>
      </c>
      <c r="E12" s="14">
        <f t="shared" si="4"/>
        <v>405726</v>
      </c>
      <c r="F12" s="14">
        <f t="shared" si="4"/>
        <v>228580</v>
      </c>
      <c r="G12" s="14">
        <f t="shared" si="4"/>
        <v>387524</v>
      </c>
      <c r="H12" s="14">
        <f t="shared" si="4"/>
        <v>191402</v>
      </c>
      <c r="I12" s="14">
        <f t="shared" si="4"/>
        <v>138982</v>
      </c>
      <c r="J12" s="12">
        <f t="shared" si="2"/>
        <v>2151474</v>
      </c>
    </row>
    <row r="13" spans="1:10" ht="15.75">
      <c r="A13" s="15" t="s">
        <v>25</v>
      </c>
      <c r="B13" s="14">
        <v>129101</v>
      </c>
      <c r="C13" s="14">
        <v>104831</v>
      </c>
      <c r="D13" s="14">
        <v>168936</v>
      </c>
      <c r="E13" s="14">
        <v>206365</v>
      </c>
      <c r="F13" s="14">
        <v>119810</v>
      </c>
      <c r="G13" s="14">
        <v>199447</v>
      </c>
      <c r="H13" s="14">
        <v>98149</v>
      </c>
      <c r="I13" s="14">
        <v>70256</v>
      </c>
      <c r="J13" s="12">
        <f t="shared" si="2"/>
        <v>1096895</v>
      </c>
    </row>
    <row r="14" spans="1:10" ht="15.75">
      <c r="A14" s="15" t="s">
        <v>26</v>
      </c>
      <c r="B14" s="14">
        <v>116254</v>
      </c>
      <c r="C14" s="14">
        <v>87670</v>
      </c>
      <c r="D14" s="14">
        <v>155000</v>
      </c>
      <c r="E14" s="14">
        <v>179157</v>
      </c>
      <c r="F14" s="14">
        <v>97751</v>
      </c>
      <c r="G14" s="14">
        <v>171734</v>
      </c>
      <c r="H14" s="14">
        <v>84489</v>
      </c>
      <c r="I14" s="14">
        <v>63675</v>
      </c>
      <c r="J14" s="12">
        <f t="shared" si="2"/>
        <v>955730</v>
      </c>
    </row>
    <row r="15" spans="1:10" ht="15.75">
      <c r="A15" s="15" t="s">
        <v>27</v>
      </c>
      <c r="B15" s="14">
        <v>11903</v>
      </c>
      <c r="C15" s="14">
        <v>10793</v>
      </c>
      <c r="D15" s="14">
        <v>14772</v>
      </c>
      <c r="E15" s="14">
        <v>20204</v>
      </c>
      <c r="F15" s="14">
        <v>11019</v>
      </c>
      <c r="G15" s="14">
        <v>16343</v>
      </c>
      <c r="H15" s="14">
        <v>8764</v>
      </c>
      <c r="I15" s="14">
        <v>5051</v>
      </c>
      <c r="J15" s="12">
        <f t="shared" si="2"/>
        <v>98849</v>
      </c>
    </row>
    <row r="16" spans="1:10" ht="15.75">
      <c r="A16" s="16" t="s">
        <v>95</v>
      </c>
      <c r="B16" s="14">
        <f>B17+B18+B19</f>
        <v>1694</v>
      </c>
      <c r="C16" s="14">
        <f aca="true" t="shared" si="5" ref="C16:I16">C17+C18+C19</f>
        <v>1434</v>
      </c>
      <c r="D16" s="14">
        <f t="shared" si="5"/>
        <v>1929</v>
      </c>
      <c r="E16" s="14">
        <f t="shared" si="5"/>
        <v>2521</v>
      </c>
      <c r="F16" s="14">
        <f t="shared" si="5"/>
        <v>1739</v>
      </c>
      <c r="G16" s="14">
        <f t="shared" si="5"/>
        <v>2672</v>
      </c>
      <c r="H16" s="14">
        <f t="shared" si="5"/>
        <v>1445</v>
      </c>
      <c r="I16" s="14">
        <f t="shared" si="5"/>
        <v>821</v>
      </c>
      <c r="J16" s="12">
        <f t="shared" si="2"/>
        <v>14255</v>
      </c>
    </row>
    <row r="17" spans="1:10" ht="15.75">
      <c r="A17" s="15" t="s">
        <v>92</v>
      </c>
      <c r="B17" s="14">
        <v>1651</v>
      </c>
      <c r="C17" s="14">
        <v>1378</v>
      </c>
      <c r="D17" s="14">
        <v>1829</v>
      </c>
      <c r="E17" s="14">
        <v>2426</v>
      </c>
      <c r="F17" s="14">
        <v>1646</v>
      </c>
      <c r="G17" s="14">
        <v>2548</v>
      </c>
      <c r="H17" s="14">
        <v>1391</v>
      </c>
      <c r="I17" s="14">
        <v>796</v>
      </c>
      <c r="J17" s="12">
        <f t="shared" si="2"/>
        <v>13665</v>
      </c>
    </row>
    <row r="18" spans="1:10" ht="15.75">
      <c r="A18" s="15" t="s">
        <v>93</v>
      </c>
      <c r="B18" s="14">
        <v>19</v>
      </c>
      <c r="C18" s="14">
        <v>39</v>
      </c>
      <c r="D18" s="14">
        <v>67</v>
      </c>
      <c r="E18" s="14">
        <v>50</v>
      </c>
      <c r="F18" s="14">
        <v>57</v>
      </c>
      <c r="G18" s="14">
        <v>81</v>
      </c>
      <c r="H18" s="14">
        <v>27</v>
      </c>
      <c r="I18" s="14">
        <v>15</v>
      </c>
      <c r="J18" s="12">
        <f t="shared" si="2"/>
        <v>355</v>
      </c>
    </row>
    <row r="19" spans="1:10" ht="15.75">
      <c r="A19" s="15" t="s">
        <v>94</v>
      </c>
      <c r="B19" s="14">
        <v>24</v>
      </c>
      <c r="C19" s="14">
        <v>17</v>
      </c>
      <c r="D19" s="14">
        <v>33</v>
      </c>
      <c r="E19" s="14">
        <v>45</v>
      </c>
      <c r="F19" s="14">
        <v>36</v>
      </c>
      <c r="G19" s="14">
        <v>43</v>
      </c>
      <c r="H19" s="14">
        <v>27</v>
      </c>
      <c r="I19" s="14">
        <v>10</v>
      </c>
      <c r="J19" s="12">
        <f t="shared" si="2"/>
        <v>235</v>
      </c>
    </row>
    <row r="20" spans="1:10" ht="15.75">
      <c r="A20" s="17" t="s">
        <v>28</v>
      </c>
      <c r="B20" s="18">
        <f>B21+B22+B23</f>
        <v>181120</v>
      </c>
      <c r="C20" s="18">
        <f aca="true" t="shared" si="6" ref="C20:I20">C21+C22+C23</f>
        <v>118449</v>
      </c>
      <c r="D20" s="18">
        <f t="shared" si="6"/>
        <v>150304</v>
      </c>
      <c r="E20" s="18">
        <f t="shared" si="6"/>
        <v>221052</v>
      </c>
      <c r="F20" s="18">
        <f t="shared" si="6"/>
        <v>144308</v>
      </c>
      <c r="G20" s="18">
        <f t="shared" si="6"/>
        <v>241672</v>
      </c>
      <c r="H20" s="18">
        <f t="shared" si="6"/>
        <v>153790</v>
      </c>
      <c r="I20" s="18">
        <f t="shared" si="6"/>
        <v>90397</v>
      </c>
      <c r="J20" s="12">
        <f aca="true" t="shared" si="7" ref="J20:J26">SUM(B20:I20)</f>
        <v>1301092</v>
      </c>
    </row>
    <row r="21" spans="1:10" ht="18.75" customHeight="1">
      <c r="A21" s="13" t="s">
        <v>29</v>
      </c>
      <c r="B21" s="14">
        <v>101259</v>
      </c>
      <c r="C21" s="14">
        <v>71806</v>
      </c>
      <c r="D21" s="14">
        <v>91057</v>
      </c>
      <c r="E21" s="14">
        <v>133214</v>
      </c>
      <c r="F21" s="14">
        <v>87090</v>
      </c>
      <c r="G21" s="14">
        <v>142242</v>
      </c>
      <c r="H21" s="14">
        <v>87247</v>
      </c>
      <c r="I21" s="14">
        <v>51171</v>
      </c>
      <c r="J21" s="12">
        <f t="shared" si="7"/>
        <v>765086</v>
      </c>
    </row>
    <row r="22" spans="1:10" ht="18.75" customHeight="1">
      <c r="A22" s="13" t="s">
        <v>30</v>
      </c>
      <c r="B22" s="14">
        <v>72961</v>
      </c>
      <c r="C22" s="14">
        <v>41720</v>
      </c>
      <c r="D22" s="14">
        <v>53075</v>
      </c>
      <c r="E22" s="14">
        <v>78063</v>
      </c>
      <c r="F22" s="14">
        <v>51801</v>
      </c>
      <c r="G22" s="14">
        <v>90945</v>
      </c>
      <c r="H22" s="14">
        <v>61244</v>
      </c>
      <c r="I22" s="14">
        <v>36677</v>
      </c>
      <c r="J22" s="12">
        <f t="shared" si="7"/>
        <v>486486</v>
      </c>
    </row>
    <row r="23" spans="1:10" ht="18.75" customHeight="1">
      <c r="A23" s="13" t="s">
        <v>31</v>
      </c>
      <c r="B23" s="14">
        <v>6900</v>
      </c>
      <c r="C23" s="14">
        <v>4923</v>
      </c>
      <c r="D23" s="14">
        <v>6172</v>
      </c>
      <c r="E23" s="14">
        <v>9775</v>
      </c>
      <c r="F23" s="14">
        <v>5417</v>
      </c>
      <c r="G23" s="14">
        <v>8485</v>
      </c>
      <c r="H23" s="14">
        <v>5299</v>
      </c>
      <c r="I23" s="14">
        <v>2549</v>
      </c>
      <c r="J23" s="12">
        <f t="shared" si="7"/>
        <v>49520</v>
      </c>
    </row>
    <row r="24" spans="1:10" ht="18.75" customHeight="1">
      <c r="A24" s="17" t="s">
        <v>32</v>
      </c>
      <c r="B24" s="14">
        <f>B25+B26</f>
        <v>58771</v>
      </c>
      <c r="C24" s="14">
        <f aca="true" t="shared" si="8" ref="C24:I24">C25+C26</f>
        <v>48403</v>
      </c>
      <c r="D24" s="14">
        <f t="shared" si="8"/>
        <v>74481</v>
      </c>
      <c r="E24" s="14">
        <f t="shared" si="8"/>
        <v>102830</v>
      </c>
      <c r="F24" s="14">
        <f t="shared" si="8"/>
        <v>57536</v>
      </c>
      <c r="G24" s="14">
        <f t="shared" si="8"/>
        <v>77268</v>
      </c>
      <c r="H24" s="14">
        <f t="shared" si="8"/>
        <v>35313</v>
      </c>
      <c r="I24" s="14">
        <f t="shared" si="8"/>
        <v>18063</v>
      </c>
      <c r="J24" s="12">
        <f t="shared" si="7"/>
        <v>472665</v>
      </c>
    </row>
    <row r="25" spans="1:10" ht="18.75" customHeight="1">
      <c r="A25" s="13" t="s">
        <v>33</v>
      </c>
      <c r="B25" s="14">
        <v>37613</v>
      </c>
      <c r="C25" s="14">
        <v>30978</v>
      </c>
      <c r="D25" s="14">
        <v>47668</v>
      </c>
      <c r="E25" s="14">
        <v>65811</v>
      </c>
      <c r="F25" s="14">
        <v>36823</v>
      </c>
      <c r="G25" s="14">
        <v>49452</v>
      </c>
      <c r="H25" s="14">
        <v>22600</v>
      </c>
      <c r="I25" s="14">
        <v>11560</v>
      </c>
      <c r="J25" s="12">
        <f t="shared" si="7"/>
        <v>302505</v>
      </c>
    </row>
    <row r="26" spans="1:10" ht="18.75" customHeight="1">
      <c r="A26" s="13" t="s">
        <v>34</v>
      </c>
      <c r="B26" s="14">
        <v>21158</v>
      </c>
      <c r="C26" s="14">
        <v>17425</v>
      </c>
      <c r="D26" s="14">
        <v>26813</v>
      </c>
      <c r="E26" s="14">
        <v>37019</v>
      </c>
      <c r="F26" s="14">
        <v>20713</v>
      </c>
      <c r="G26" s="14">
        <v>27816</v>
      </c>
      <c r="H26" s="14">
        <v>12713</v>
      </c>
      <c r="I26" s="14">
        <v>6503</v>
      </c>
      <c r="J26" s="12">
        <f t="shared" si="7"/>
        <v>170160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0.9576123383768657</v>
      </c>
      <c r="C32" s="23">
        <f aca="true" t="shared" si="9" ref="C32:I32">(((+C$8+C$20)*C$29)+(C$24*C$30))/C$7</f>
        <v>0.9513945699132278</v>
      </c>
      <c r="D32" s="23">
        <f t="shared" si="9"/>
        <v>0.9727714924758089</v>
      </c>
      <c r="E32" s="23">
        <f t="shared" si="9"/>
        <v>0.9681688379860379</v>
      </c>
      <c r="F32" s="23">
        <f t="shared" si="9"/>
        <v>0.9655986581000224</v>
      </c>
      <c r="G32" s="23">
        <f t="shared" si="9"/>
        <v>0.9703370906568909</v>
      </c>
      <c r="H32" s="23">
        <f t="shared" si="9"/>
        <v>0.9119841341439499</v>
      </c>
      <c r="I32" s="23">
        <f t="shared" si="9"/>
        <v>0.9771330955271472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1.4980887421567686</v>
      </c>
      <c r="C35" s="26">
        <f aca="true" t="shared" si="10" ref="C35:I35">C32*C34</f>
        <v>1.463435127440527</v>
      </c>
      <c r="D35" s="26">
        <f t="shared" si="10"/>
        <v>1.511686899307407</v>
      </c>
      <c r="E35" s="26">
        <f t="shared" si="10"/>
        <v>1.503759839159914</v>
      </c>
      <c r="F35" s="26">
        <f t="shared" si="10"/>
        <v>1.459598931583994</v>
      </c>
      <c r="G35" s="26">
        <f t="shared" si="10"/>
        <v>1.537402086436778</v>
      </c>
      <c r="H35" s="26">
        <f t="shared" si="10"/>
        <v>1.6557983939517555</v>
      </c>
      <c r="I35" s="26">
        <f t="shared" si="10"/>
        <v>1.8765841099598863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801886.46</v>
      </c>
      <c r="C41" s="29">
        <f aca="true" t="shared" si="13" ref="C41:I41">+C42+C43</f>
        <v>595174.68</v>
      </c>
      <c r="D41" s="29">
        <f t="shared" si="13"/>
        <v>913438.32</v>
      </c>
      <c r="E41" s="29">
        <f t="shared" si="13"/>
        <v>1168803.35</v>
      </c>
      <c r="F41" s="29">
        <f t="shared" si="13"/>
        <v>687433.15</v>
      </c>
      <c r="G41" s="29">
        <f t="shared" si="13"/>
        <v>1163774.94</v>
      </c>
      <c r="H41" s="29">
        <f t="shared" si="13"/>
        <v>666990.36</v>
      </c>
      <c r="I41" s="29">
        <f t="shared" si="13"/>
        <v>513193.21</v>
      </c>
      <c r="J41" s="29">
        <f t="shared" si="12"/>
        <v>6510694.470000001</v>
      </c>
      <c r="L41" s="50"/>
      <c r="M41" s="43"/>
    </row>
    <row r="42" spans="1:12" ht="15.75">
      <c r="A42" s="17" t="s">
        <v>72</v>
      </c>
      <c r="B42" s="30">
        <f>ROUND(+B7*B35,2)</f>
        <v>801886.46</v>
      </c>
      <c r="C42" s="30">
        <f aca="true" t="shared" si="14" ref="C42:I42">ROUND(+C7*C35,2)</f>
        <v>595174.68</v>
      </c>
      <c r="D42" s="30">
        <f t="shared" si="14"/>
        <v>913438.32</v>
      </c>
      <c r="E42" s="30">
        <f t="shared" si="14"/>
        <v>1168803.35</v>
      </c>
      <c r="F42" s="30">
        <f t="shared" si="14"/>
        <v>687433.15</v>
      </c>
      <c r="G42" s="30">
        <f t="shared" si="14"/>
        <v>1163774.94</v>
      </c>
      <c r="H42" s="30">
        <f t="shared" si="14"/>
        <v>666990.36</v>
      </c>
      <c r="I42" s="30">
        <f t="shared" si="14"/>
        <v>513193.21</v>
      </c>
      <c r="J42" s="30">
        <f>SUM(B42:I42)</f>
        <v>6510694.470000001</v>
      </c>
      <c r="L42" s="67"/>
    </row>
    <row r="43" spans="1:12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  <c r="L43" s="67"/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-114256.96</v>
      </c>
      <c r="C45" s="31">
        <f t="shared" si="16"/>
        <v>-110711.08</v>
      </c>
      <c r="D45" s="31">
        <f t="shared" si="16"/>
        <v>-119357</v>
      </c>
      <c r="E45" s="31">
        <f t="shared" si="16"/>
        <v>-141242.73</v>
      </c>
      <c r="F45" s="31">
        <f t="shared" si="16"/>
        <v>-118021.86</v>
      </c>
      <c r="G45" s="31">
        <f t="shared" si="16"/>
        <v>-153283.43</v>
      </c>
      <c r="H45" s="31">
        <f t="shared" si="16"/>
        <v>-68913.57</v>
      </c>
      <c r="I45" s="31">
        <f t="shared" si="16"/>
        <v>-77617.7</v>
      </c>
      <c r="J45" s="31">
        <f t="shared" si="16"/>
        <v>-903404.33</v>
      </c>
      <c r="L45" s="43"/>
    </row>
    <row r="46" spans="1:12" ht="15.75">
      <c r="A46" s="17" t="s">
        <v>42</v>
      </c>
      <c r="B46" s="32">
        <f>B47+B48</f>
        <v>-109290</v>
      </c>
      <c r="C46" s="32">
        <f aca="true" t="shared" si="17" ref="C46:I46">C47+C48</f>
        <v>-105351</v>
      </c>
      <c r="D46" s="32">
        <f t="shared" si="17"/>
        <v>-116487</v>
      </c>
      <c r="E46" s="32">
        <f t="shared" si="17"/>
        <v>-135375</v>
      </c>
      <c r="F46" s="32">
        <f t="shared" si="17"/>
        <v>-116433</v>
      </c>
      <c r="G46" s="32">
        <f t="shared" si="17"/>
        <v>-143517</v>
      </c>
      <c r="H46" s="32">
        <f t="shared" si="17"/>
        <v>-62613</v>
      </c>
      <c r="I46" s="32">
        <f t="shared" si="17"/>
        <v>-75627</v>
      </c>
      <c r="J46" s="31">
        <f t="shared" si="12"/>
        <v>-864693</v>
      </c>
      <c r="L46" s="43"/>
    </row>
    <row r="47" spans="1:12" ht="15.75">
      <c r="A47" s="13" t="s">
        <v>67</v>
      </c>
      <c r="B47" s="20">
        <f aca="true" t="shared" si="18" ref="B47:I47">ROUND(-B9*$D$3,2)</f>
        <v>-109290</v>
      </c>
      <c r="C47" s="20">
        <f t="shared" si="18"/>
        <v>-105351</v>
      </c>
      <c r="D47" s="20">
        <f t="shared" si="18"/>
        <v>-116487</v>
      </c>
      <c r="E47" s="20">
        <f t="shared" si="18"/>
        <v>-135375</v>
      </c>
      <c r="F47" s="20">
        <f t="shared" si="18"/>
        <v>-116433</v>
      </c>
      <c r="G47" s="20">
        <f t="shared" si="18"/>
        <v>-143517</v>
      </c>
      <c r="H47" s="20">
        <f t="shared" si="18"/>
        <v>-62613</v>
      </c>
      <c r="I47" s="20">
        <f t="shared" si="18"/>
        <v>-75627</v>
      </c>
      <c r="J47" s="57">
        <f t="shared" si="12"/>
        <v>-864693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687629.5</v>
      </c>
      <c r="C57" s="35">
        <f t="shared" si="21"/>
        <v>484463.60000000003</v>
      </c>
      <c r="D57" s="35">
        <f t="shared" si="21"/>
        <v>794081.32</v>
      </c>
      <c r="E57" s="35">
        <f t="shared" si="21"/>
        <v>1027560.6200000001</v>
      </c>
      <c r="F57" s="35">
        <f t="shared" si="21"/>
        <v>569411.29</v>
      </c>
      <c r="G57" s="35">
        <f t="shared" si="21"/>
        <v>1010491.51</v>
      </c>
      <c r="H57" s="35">
        <f t="shared" si="21"/>
        <v>598076.79</v>
      </c>
      <c r="I57" s="35">
        <f t="shared" si="21"/>
        <v>435575.51</v>
      </c>
      <c r="J57" s="35">
        <f>SUM(B57:I57)</f>
        <v>5607290.14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5607290.12</v>
      </c>
      <c r="L60" s="43"/>
    </row>
    <row r="61" spans="1:10" ht="17.25" customHeight="1">
      <c r="A61" s="17" t="s">
        <v>46</v>
      </c>
      <c r="B61" s="45">
        <v>118683.41</v>
      </c>
      <c r="C61" s="45">
        <v>113216.53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231899.94</v>
      </c>
    </row>
    <row r="62" spans="1:10" ht="17.25" customHeight="1">
      <c r="A62" s="17" t="s">
        <v>52</v>
      </c>
      <c r="B62" s="45">
        <v>348057.59</v>
      </c>
      <c r="C62" s="45">
        <v>249107.85</v>
      </c>
      <c r="D62" s="44">
        <v>0</v>
      </c>
      <c r="E62" s="45">
        <v>161531.07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758696.51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90624.55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90624.55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141014.79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141014.79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48671.68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48671.68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44862.78</v>
      </c>
      <c r="E66" s="44">
        <v>0</v>
      </c>
      <c r="F66" s="45">
        <v>80413.99</v>
      </c>
      <c r="G66" s="44">
        <v>0</v>
      </c>
      <c r="H66" s="44">
        <v>0</v>
      </c>
      <c r="I66" s="44">
        <v>0</v>
      </c>
      <c r="J66" s="35">
        <f t="shared" si="22"/>
        <v>125276.77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118778.22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118778.22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89327.73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89327.73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16853.31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16853.31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292076.87</v>
      </c>
      <c r="G70" s="44">
        <v>0</v>
      </c>
      <c r="H70" s="44">
        <v>0</v>
      </c>
      <c r="I70" s="44">
        <v>0</v>
      </c>
      <c r="J70" s="35">
        <f t="shared" si="22"/>
        <v>292076.87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132653.14</v>
      </c>
      <c r="H71" s="45">
        <v>188241.23</v>
      </c>
      <c r="I71" s="44">
        <v>0</v>
      </c>
      <c r="J71" s="32">
        <f t="shared" si="22"/>
        <v>320894.37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289600.29</v>
      </c>
      <c r="H72" s="44">
        <v>0</v>
      </c>
      <c r="I72" s="44">
        <v>0</v>
      </c>
      <c r="J72" s="35">
        <f t="shared" si="22"/>
        <v>289600.29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125957.28</v>
      </c>
      <c r="J73" s="32">
        <f t="shared" si="22"/>
        <v>125957.28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188844.23</v>
      </c>
      <c r="J74" s="35">
        <f t="shared" si="22"/>
        <v>188844.23</v>
      </c>
    </row>
    <row r="75" spans="1:10" ht="17.25" customHeight="1">
      <c r="A75" s="41" t="s">
        <v>65</v>
      </c>
      <c r="B75" s="39">
        <v>220888.49</v>
      </c>
      <c r="C75" s="39">
        <v>122139.21</v>
      </c>
      <c r="D75" s="39">
        <v>468907.52</v>
      </c>
      <c r="E75" s="39">
        <v>641070.29</v>
      </c>
      <c r="F75" s="39">
        <v>196920.43</v>
      </c>
      <c r="G75" s="39">
        <v>588238.08</v>
      </c>
      <c r="H75" s="39">
        <v>409835.56</v>
      </c>
      <c r="I75" s="39">
        <v>120774</v>
      </c>
      <c r="J75" s="39">
        <f>SUM(B75:I75)</f>
        <v>2768773.58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1.5938076357224096</v>
      </c>
      <c r="C79" s="55">
        <v>1.549255056545284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1.4772127782556652</v>
      </c>
      <c r="C80" s="55">
        <v>1.4337516174188147</v>
      </c>
      <c r="D80" s="55"/>
      <c r="E80" s="55">
        <v>1.5345985720961322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1.415224359483457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1.4883501125093759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1.806857108904616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1.7170242732993708</v>
      </c>
      <c r="E84" s="55">
        <v>0</v>
      </c>
      <c r="F84" s="55">
        <v>1.5053489278752437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1.481570141427977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1.4793703020553075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1.465904357886618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1.4499429407499216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1.478375253927683</v>
      </c>
      <c r="H89" s="55">
        <v>1.6557983819115687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1.6170078249106434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1.8352513837174198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1.9001750697866768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2014-02-18T18:04:22Z</cp:lastPrinted>
  <dcterms:created xsi:type="dcterms:W3CDTF">2012-11-28T17:54:39Z</dcterms:created>
  <dcterms:modified xsi:type="dcterms:W3CDTF">2014-02-18T18:06:55Z</dcterms:modified>
  <cp:category/>
  <cp:version/>
  <cp:contentType/>
  <cp:contentStatus/>
</cp:coreProperties>
</file>