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<sst xmlns="http://schemas.openxmlformats.org/spreadsheetml/2006/main" count="98" uniqueCount="98">
  <si>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</si>
  <si>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</si>
  <si>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</si>
  <si>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</si>
  <si>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</si>
  <si>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</si>
  <si>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</si>
  <si>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</si>
  <si>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</si>
  <si>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</si>
  <si>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</si>
  <si>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</si>
  <si>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</si>
  <si>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</si>
  <si>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</si>
  <si>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</si>
  <si>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</si>
  <si>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</si>
  <si>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</si>
  <si>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</si>
  <si>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</si>
  <si>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</si>
  <si>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</si>
  <si>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</si>
  <si>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</si>
  <si>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</si>
  <si>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</si>
  <si>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</si>
  <si>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</si>
  <si>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</si>
  <si>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</si>
  <si>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</si>
  <si>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</si>
  <si>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</si>
  <si>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</si>
  <si>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</si>
  <si>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</si>
  <si>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</si>
  <si>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</si>
  <si>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</si>
  <si>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</si>
  <si>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</si>
  <si>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</si>
  <si>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</si>
  <si>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</si>
  <si>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</si>
  <si>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</si>
  <si>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</si>
  <si>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</si>
  <si>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</si>
  <si>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</si>
  <si>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</si>
  <si>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</si>
  <si>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</si>
  <si>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</si>
  <si>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</si>
  <si>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</si>
  <si>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</si>
  <si>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</si>
  <si>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</si>
  <si>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</si>
  <si>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</si>
  <si>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</si>
  <si>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</si>
  <si>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</si>
  <si>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</si>
  <si>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</si>
  <si>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</si>
  <si>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</si>
  <si>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</si>
  <si>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</si>
  <si>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</si>
  <si>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</si>
  <si>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</si>
  <si>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</si>
  <si>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</si>
  <si>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</si>
  <si>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</si>
  <si>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</si>
  <si>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</si>
  <si>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</si>
  <si>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</si>
  <si>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</si>
  <si>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</si>
  <si>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</si>
  <si>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</si>
  <si>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</si>
  <si>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</si>
  <si>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</si>
  <si>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</si>
  <si>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</si>
  <si>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</si>
  <si>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</si>
  <si>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</si>
  <si>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</si>
  <si>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</si>
  <si>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</si>
  <si>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01/02/14 - VENCIMENTO 07/02/14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</si>
</sst>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363329</v>
      </c>
      <c r="C7" s="10">
        <f aca="true" t="shared" si="0" ref="C7:I7">C8+C20+C24</f>
        <v>261389</v>
      </c>
      <c r="D7" s="10">
        <f t="shared" si="0"/>
        <v>421101</v>
      </c>
      <c r="E7" s="10">
        <f t="shared" si="0"/>
        <v>508746</v>
      </c>
      <c r="F7" s="10">
        <f t="shared" si="0"/>
        <v>301704</v>
      </c>
      <c r="G7" s="10">
        <f t="shared" si="0"/>
        <v>538702</v>
      </c>
      <c r="H7" s="10">
        <f t="shared" si="0"/>
        <v>300771</v>
      </c>
      <c r="I7" s="10">
        <f t="shared" si="0"/>
        <v>169569</v>
      </c>
      <c r="J7" s="10">
        <f>+J8+J20+J24</f>
        <v>2865311</v>
      </c>
      <c r="L7" s="42"/>
    </row>
    <row r="8" spans="1:10" ht="15.75">
      <c r="A8" s="11" t="s">
        <v>96</v>
      </c>
      <c r="B8" s="12">
        <f>+B9+B12+B16</f>
        <v>206593</v>
      </c>
      <c r="C8" s="12">
        <f aca="true" t="shared" si="1" ref="C8:I8">+C9+C12+C16</f>
        <v>156874</v>
      </c>
      <c r="D8" s="12">
        <f t="shared" si="1"/>
        <v>265824</v>
      </c>
      <c r="E8" s="12">
        <f t="shared" si="1"/>
        <v>299857</v>
      </c>
      <c r="F8" s="12">
        <f t="shared" si="1"/>
        <v>176510</v>
      </c>
      <c r="G8" s="12">
        <f t="shared" si="1"/>
        <v>318926</v>
      </c>
      <c r="H8" s="12">
        <f t="shared" si="1"/>
        <v>168459</v>
      </c>
      <c r="I8" s="12">
        <f t="shared" si="1"/>
        <v>105693</v>
      </c>
      <c r="J8" s="12">
        <f>SUM(B8:I8)</f>
        <v>1698736</v>
      </c>
    </row>
    <row r="9" spans="1:10" ht="15.75">
      <c r="A9" s="13" t="s">
        <v>22</v>
      </c>
      <c r="B9" s="14">
        <v>35343</v>
      </c>
      <c r="C9" s="14">
        <v>32187</v>
      </c>
      <c r="D9" s="14">
        <v>39647</v>
      </c>
      <c r="E9" s="14">
        <v>44717</v>
      </c>
      <c r="F9" s="14">
        <v>35290</v>
      </c>
      <c r="G9" s="14">
        <v>46735</v>
      </c>
      <c r="H9" s="14">
        <v>22218</v>
      </c>
      <c r="I9" s="14">
        <v>19950</v>
      </c>
      <c r="J9" s="12">
        <f aca="true" t="shared" si="2" ref="J9:J19">SUM(B9:I9)</f>
        <v>276087</v>
      </c>
    </row>
    <row r="10" spans="1:10" ht="15.75">
      <c r="A10" s="15" t="s">
        <v>23</v>
      </c>
      <c r="B10" s="14">
        <f>+B9-B11</f>
        <v>35343</v>
      </c>
      <c r="C10" s="14">
        <f aca="true" t="shared" si="3" ref="C10:I10">+C9-C11</f>
        <v>32187</v>
      </c>
      <c r="D10" s="14">
        <f t="shared" si="3"/>
        <v>39647</v>
      </c>
      <c r="E10" s="14">
        <f t="shared" si="3"/>
        <v>44717</v>
      </c>
      <c r="F10" s="14">
        <f t="shared" si="3"/>
        <v>35290</v>
      </c>
      <c r="G10" s="14">
        <f t="shared" si="3"/>
        <v>46735</v>
      </c>
      <c r="H10" s="14">
        <f t="shared" si="3"/>
        <v>22218</v>
      </c>
      <c r="I10" s="14">
        <f t="shared" si="3"/>
        <v>19950</v>
      </c>
      <c r="J10" s="12">
        <f t="shared" si="2"/>
        <v>276087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170106</v>
      </c>
      <c r="C12" s="14">
        <f aca="true" t="shared" si="4" ref="C12:I12">C13+C14+C15</f>
        <v>123733</v>
      </c>
      <c r="D12" s="14">
        <f t="shared" si="4"/>
        <v>224898</v>
      </c>
      <c r="E12" s="14">
        <f t="shared" si="4"/>
        <v>253588</v>
      </c>
      <c r="F12" s="14">
        <f t="shared" si="4"/>
        <v>140126</v>
      </c>
      <c r="G12" s="14">
        <f t="shared" si="4"/>
        <v>270486</v>
      </c>
      <c r="H12" s="14">
        <f t="shared" si="4"/>
        <v>145274</v>
      </c>
      <c r="I12" s="14">
        <f t="shared" si="4"/>
        <v>85291</v>
      </c>
      <c r="J12" s="12">
        <f t="shared" si="2"/>
        <v>1413502</v>
      </c>
    </row>
    <row r="13" spans="1:10" ht="15.75">
      <c r="A13" s="15" t="s">
        <v>25</v>
      </c>
      <c r="B13" s="14">
        <v>87999</v>
      </c>
      <c r="C13" s="14">
        <v>67743</v>
      </c>
      <c r="D13" s="14">
        <v>117127</v>
      </c>
      <c r="E13" s="14">
        <v>134723</v>
      </c>
      <c r="F13" s="14">
        <v>76377</v>
      </c>
      <c r="G13" s="14">
        <v>144529</v>
      </c>
      <c r="H13" s="14">
        <v>75573</v>
      </c>
      <c r="I13" s="14">
        <v>43188</v>
      </c>
      <c r="J13" s="12">
        <f t="shared" si="2"/>
        <v>747259</v>
      </c>
    </row>
    <row r="14" spans="1:10" ht="15.75">
      <c r="A14" s="15" t="s">
        <v>26</v>
      </c>
      <c r="B14" s="14">
        <v>78646</v>
      </c>
      <c r="C14" s="14">
        <v>53374</v>
      </c>
      <c r="D14" s="14">
        <v>104036</v>
      </c>
      <c r="E14" s="14">
        <v>113998</v>
      </c>
      <c r="F14" s="14">
        <v>61019</v>
      </c>
      <c r="G14" s="14">
        <v>120874</v>
      </c>
      <c r="H14" s="14">
        <v>67024</v>
      </c>
      <c r="I14" s="14">
        <v>40852</v>
      </c>
      <c r="J14" s="12">
        <f t="shared" si="2"/>
        <v>639823</v>
      </c>
    </row>
    <row r="15" spans="1:10" ht="15.75">
      <c r="A15" s="15" t="s">
        <v>27</v>
      </c>
      <c r="B15" s="14">
        <v>3461</v>
      </c>
      <c r="C15" s="14">
        <v>2616</v>
      </c>
      <c r="D15" s="14">
        <v>3735</v>
      </c>
      <c r="E15" s="14">
        <v>4867</v>
      </c>
      <c r="F15" s="14">
        <v>2730</v>
      </c>
      <c r="G15" s="14">
        <v>5083</v>
      </c>
      <c r="H15" s="14">
        <v>2677</v>
      </c>
      <c r="I15" s="14">
        <v>1251</v>
      </c>
      <c r="J15" s="12">
        <f t="shared" si="2"/>
        <v>26420</v>
      </c>
    </row>
    <row r="16" spans="1:10" ht="15.75">
      <c r="A16" s="16" t="s">
        <v>95</v>
      </c>
      <c r="B16" s="14">
        <f>B17+B18+B19</f>
        <v>1144</v>
      </c>
      <c r="C16" s="14">
        <f aca="true" t="shared" si="5" ref="C16:I16">C17+C18+C19</f>
        <v>954</v>
      </c>
      <c r="D16" s="14">
        <f t="shared" si="5"/>
        <v>1279</v>
      </c>
      <c r="E16" s="14">
        <f t="shared" si="5"/>
        <v>1552</v>
      </c>
      <c r="F16" s="14">
        <f t="shared" si="5"/>
        <v>1094</v>
      </c>
      <c r="G16" s="14">
        <f t="shared" si="5"/>
        <v>1705</v>
      </c>
      <c r="H16" s="14">
        <f t="shared" si="5"/>
        <v>967</v>
      </c>
      <c r="I16" s="14">
        <f t="shared" si="5"/>
        <v>452</v>
      </c>
      <c r="J16" s="12">
        <f t="shared" si="2"/>
        <v>9147</v>
      </c>
    </row>
    <row r="17" spans="1:10" ht="15.75">
      <c r="A17" s="15" t="s">
        <v>92</v>
      </c>
      <c r="B17" s="14">
        <v>1133</v>
      </c>
      <c r="C17" s="14">
        <v>912</v>
      </c>
      <c r="D17" s="14">
        <v>1246</v>
      </c>
      <c r="E17" s="14">
        <v>1510</v>
      </c>
      <c r="F17" s="14">
        <v>1061</v>
      </c>
      <c r="G17" s="14">
        <v>1667</v>
      </c>
      <c r="H17" s="14">
        <v>957</v>
      </c>
      <c r="I17" s="14">
        <v>443</v>
      </c>
      <c r="J17" s="12">
        <f t="shared" si="2"/>
        <v>8929</v>
      </c>
    </row>
    <row r="18" spans="1:10" ht="15.75">
      <c r="A18" s="15" t="s">
        <v>93</v>
      </c>
      <c r="B18" s="14">
        <v>11</v>
      </c>
      <c r="C18" s="14">
        <v>42</v>
      </c>
      <c r="D18" s="14">
        <v>33</v>
      </c>
      <c r="E18" s="14">
        <v>42</v>
      </c>
      <c r="F18" s="14">
        <v>33</v>
      </c>
      <c r="G18" s="14">
        <v>38</v>
      </c>
      <c r="H18" s="14">
        <v>10</v>
      </c>
      <c r="I18" s="14">
        <v>9</v>
      </c>
      <c r="J18" s="12">
        <f t="shared" si="2"/>
        <v>218</v>
      </c>
    </row>
    <row r="19" spans="1:10" ht="15.75">
      <c r="A19" s="15" t="s">
        <v>94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2">
        <f t="shared" si="2"/>
        <v>0</v>
      </c>
    </row>
    <row r="20" spans="1:10" ht="15.75">
      <c r="A20" s="17" t="s">
        <v>28</v>
      </c>
      <c r="B20" s="18">
        <f>B21+B22+B23</f>
        <v>116737</v>
      </c>
      <c r="C20" s="18">
        <f aca="true" t="shared" si="6" ref="C20:I20">C21+C22+C23</f>
        <v>72926</v>
      </c>
      <c r="D20" s="18">
        <f t="shared" si="6"/>
        <v>104594</v>
      </c>
      <c r="E20" s="18">
        <f t="shared" si="6"/>
        <v>141831</v>
      </c>
      <c r="F20" s="18">
        <f t="shared" si="6"/>
        <v>89252</v>
      </c>
      <c r="G20" s="18">
        <f t="shared" si="6"/>
        <v>167151</v>
      </c>
      <c r="H20" s="18">
        <f t="shared" si="6"/>
        <v>108055</v>
      </c>
      <c r="I20" s="18">
        <f t="shared" si="6"/>
        <v>53002</v>
      </c>
      <c r="J20" s="12">
        <f aca="true" t="shared" si="7" ref="J20:J26">SUM(B20:I20)</f>
        <v>853548</v>
      </c>
    </row>
    <row r="21" spans="1:10" ht="18.75" customHeight="1">
      <c r="A21" s="13" t="s">
        <v>29</v>
      </c>
      <c r="B21" s="14">
        <v>65685</v>
      </c>
      <c r="C21" s="14">
        <v>45342</v>
      </c>
      <c r="D21" s="14">
        <v>61632</v>
      </c>
      <c r="E21" s="14">
        <v>84708</v>
      </c>
      <c r="F21" s="14">
        <v>54649</v>
      </c>
      <c r="G21" s="14">
        <v>98518</v>
      </c>
      <c r="H21" s="14">
        <v>60235</v>
      </c>
      <c r="I21" s="14">
        <v>29864</v>
      </c>
      <c r="J21" s="12">
        <f t="shared" si="7"/>
        <v>500633</v>
      </c>
    </row>
    <row r="22" spans="1:10" ht="18.75" customHeight="1">
      <c r="A22" s="13" t="s">
        <v>30</v>
      </c>
      <c r="B22" s="14">
        <v>49009</v>
      </c>
      <c r="C22" s="14">
        <v>26333</v>
      </c>
      <c r="D22" s="14">
        <v>41398</v>
      </c>
      <c r="E22" s="14">
        <v>54754</v>
      </c>
      <c r="F22" s="14">
        <v>33194</v>
      </c>
      <c r="G22" s="14">
        <v>65885</v>
      </c>
      <c r="H22" s="14">
        <v>46253</v>
      </c>
      <c r="I22" s="14">
        <v>22456</v>
      </c>
      <c r="J22" s="12">
        <f t="shared" si="7"/>
        <v>339282</v>
      </c>
    </row>
    <row r="23" spans="1:10" ht="18.75" customHeight="1">
      <c r="A23" s="13" t="s">
        <v>31</v>
      </c>
      <c r="B23" s="14">
        <v>2043</v>
      </c>
      <c r="C23" s="14">
        <v>1251</v>
      </c>
      <c r="D23" s="14">
        <v>1564</v>
      </c>
      <c r="E23" s="14">
        <v>2369</v>
      </c>
      <c r="F23" s="14">
        <v>1409</v>
      </c>
      <c r="G23" s="14">
        <v>2748</v>
      </c>
      <c r="H23" s="14">
        <v>1567</v>
      </c>
      <c r="I23" s="14">
        <v>682</v>
      </c>
      <c r="J23" s="12">
        <f t="shared" si="7"/>
        <v>13633</v>
      </c>
    </row>
    <row r="24" spans="1:10" ht="18.75" customHeight="1">
      <c r="A24" s="17" t="s">
        <v>32</v>
      </c>
      <c r="B24" s="14">
        <f>B25+B26</f>
        <v>39999</v>
      </c>
      <c r="C24" s="14">
        <f aca="true" t="shared" si="8" ref="C24:I24">C25+C26</f>
        <v>31589</v>
      </c>
      <c r="D24" s="14">
        <f t="shared" si="8"/>
        <v>50683</v>
      </c>
      <c r="E24" s="14">
        <f t="shared" si="8"/>
        <v>67058</v>
      </c>
      <c r="F24" s="14">
        <f t="shared" si="8"/>
        <v>35942</v>
      </c>
      <c r="G24" s="14">
        <f t="shared" si="8"/>
        <v>52625</v>
      </c>
      <c r="H24" s="14">
        <f t="shared" si="8"/>
        <v>24257</v>
      </c>
      <c r="I24" s="14">
        <f t="shared" si="8"/>
        <v>10874</v>
      </c>
      <c r="J24" s="12">
        <f t="shared" si="7"/>
        <v>313027</v>
      </c>
    </row>
    <row r="25" spans="1:10" ht="18.75" customHeight="1">
      <c r="A25" s="13" t="s">
        <v>33</v>
      </c>
      <c r="B25" s="14">
        <v>25599</v>
      </c>
      <c r="C25" s="14">
        <v>20217</v>
      </c>
      <c r="D25" s="14">
        <v>32437</v>
      </c>
      <c r="E25" s="14">
        <v>42917</v>
      </c>
      <c r="F25" s="14">
        <v>23003</v>
      </c>
      <c r="G25" s="14">
        <v>33680</v>
      </c>
      <c r="H25" s="14">
        <v>15524</v>
      </c>
      <c r="I25" s="14">
        <v>6959</v>
      </c>
      <c r="J25" s="12">
        <f t="shared" si="7"/>
        <v>200336</v>
      </c>
    </row>
    <row r="26" spans="1:10" ht="18.75" customHeight="1">
      <c r="A26" s="13" t="s">
        <v>34</v>
      </c>
      <c r="B26" s="14">
        <v>14400</v>
      </c>
      <c r="C26" s="14">
        <v>11372</v>
      </c>
      <c r="D26" s="14">
        <v>18246</v>
      </c>
      <c r="E26" s="14">
        <v>24141</v>
      </c>
      <c r="F26" s="14">
        <v>12939</v>
      </c>
      <c r="G26" s="14">
        <v>18945</v>
      </c>
      <c r="H26" s="14">
        <v>8733</v>
      </c>
      <c r="I26" s="14">
        <v>3915</v>
      </c>
      <c r="J26" s="12">
        <f t="shared" si="7"/>
        <v>112691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0.9772</v>
      </c>
      <c r="C29" s="22">
        <v>0.9836</v>
      </c>
      <c r="D29" s="22">
        <v>1</v>
      </c>
      <c r="E29" s="22">
        <v>1</v>
      </c>
      <c r="F29" s="22">
        <v>1</v>
      </c>
      <c r="G29" s="22">
        <v>1</v>
      </c>
      <c r="H29" s="22">
        <v>0.9398</v>
      </c>
      <c r="I29" s="22">
        <v>0.9864</v>
      </c>
      <c r="J29" s="21"/>
    </row>
    <row r="30" spans="1:10" ht="18.75" customHeight="1">
      <c r="A30" s="17" t="s">
        <v>36</v>
      </c>
      <c r="B30" s="23">
        <v>0.7988</v>
      </c>
      <c r="C30" s="23">
        <v>0.713</v>
      </c>
      <c r="D30" s="23">
        <v>0.7791</v>
      </c>
      <c r="E30" s="23">
        <v>0.7594</v>
      </c>
      <c r="F30" s="23">
        <v>0.7184</v>
      </c>
      <c r="G30" s="23">
        <v>0.7094</v>
      </c>
      <c r="H30" s="23">
        <v>0.6225</v>
      </c>
      <c r="I30" s="24">
        <v>0.8461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0.9575598897968508</v>
      </c>
      <c r="C32" s="23">
        <f aca="true" t="shared" si="9" ref="C32:I32">(((+C$8+C$20)*C$29)+(C$24*C$30))/C$7</f>
        <v>0.9508978457394917</v>
      </c>
      <c r="D32" s="23">
        <f t="shared" si="9"/>
        <v>0.9734128517861511</v>
      </c>
      <c r="E32" s="23">
        <f t="shared" si="9"/>
        <v>0.9682864242667264</v>
      </c>
      <c r="F32" s="23">
        <f t="shared" si="9"/>
        <v>0.9664529896852544</v>
      </c>
      <c r="G32" s="23">
        <f t="shared" si="9"/>
        <v>0.9716117166819503</v>
      </c>
      <c r="H32" s="23">
        <f t="shared" si="9"/>
        <v>0.9142099461051764</v>
      </c>
      <c r="I32" s="23">
        <f t="shared" si="9"/>
        <v>0.977402941575406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1.4980066915981933</v>
      </c>
      <c r="C35" s="26">
        <f aca="true" t="shared" si="10" ref="C35:I35">C32*C34</f>
        <v>1.4626710663164861</v>
      </c>
      <c r="D35" s="26">
        <f t="shared" si="10"/>
        <v>1.5126835716756788</v>
      </c>
      <c r="E35" s="26">
        <f t="shared" si="10"/>
        <v>1.5039424741710794</v>
      </c>
      <c r="F35" s="26">
        <f t="shared" si="10"/>
        <v>1.4608903392082306</v>
      </c>
      <c r="G35" s="26">
        <f t="shared" si="10"/>
        <v>1.5394216039108821</v>
      </c>
      <c r="H35" s="26">
        <f t="shared" si="10"/>
        <v>1.6598395781485582</v>
      </c>
      <c r="I35" s="26">
        <f t="shared" si="10"/>
        <v>1.8771023492955672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544269.27</v>
      </c>
      <c r="C41" s="29">
        <f aca="true" t="shared" si="13" ref="C41:I41">+C42+C43</f>
        <v>382326.13</v>
      </c>
      <c r="D41" s="29">
        <f t="shared" si="13"/>
        <v>636992.56</v>
      </c>
      <c r="E41" s="29">
        <f t="shared" si="13"/>
        <v>765124.72</v>
      </c>
      <c r="F41" s="29">
        <f t="shared" si="13"/>
        <v>440756.46</v>
      </c>
      <c r="G41" s="29">
        <f t="shared" si="13"/>
        <v>829289.5</v>
      </c>
      <c r="H41" s="29">
        <f t="shared" si="13"/>
        <v>499231.61</v>
      </c>
      <c r="I41" s="29">
        <f t="shared" si="13"/>
        <v>318298.37</v>
      </c>
      <c r="J41" s="29">
        <f t="shared" si="12"/>
        <v>4416288.619999999</v>
      </c>
      <c r="L41" s="43"/>
      <c r="M41" s="43"/>
    </row>
    <row r="42" spans="1:10" ht="15.75">
      <c r="A42" s="17" t="s">
        <v>72</v>
      </c>
      <c r="B42" s="30">
        <f>ROUND(+B7*B35,2)</f>
        <v>544269.27</v>
      </c>
      <c r="C42" s="30">
        <f aca="true" t="shared" si="14" ref="C42:I42">ROUND(+C7*C35,2)</f>
        <v>382326.13</v>
      </c>
      <c r="D42" s="30">
        <f t="shared" si="14"/>
        <v>636992.56</v>
      </c>
      <c r="E42" s="30">
        <f t="shared" si="14"/>
        <v>765124.72</v>
      </c>
      <c r="F42" s="30">
        <f t="shared" si="14"/>
        <v>440756.46</v>
      </c>
      <c r="G42" s="30">
        <f t="shared" si="14"/>
        <v>829289.5</v>
      </c>
      <c r="H42" s="30">
        <f t="shared" si="14"/>
        <v>499231.61</v>
      </c>
      <c r="I42" s="30">
        <f t="shared" si="14"/>
        <v>318298.37</v>
      </c>
      <c r="J42" s="30">
        <f>SUM(B42:I42)</f>
        <v>4416288.619999999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-106029</v>
      </c>
      <c r="C45" s="31">
        <f t="shared" si="16"/>
        <v>-96561</v>
      </c>
      <c r="D45" s="31">
        <f t="shared" si="16"/>
        <v>-118941</v>
      </c>
      <c r="E45" s="31">
        <f t="shared" si="16"/>
        <v>-134151</v>
      </c>
      <c r="F45" s="31">
        <f t="shared" si="16"/>
        <v>-105870</v>
      </c>
      <c r="G45" s="31">
        <f t="shared" si="16"/>
        <v>-140205</v>
      </c>
      <c r="H45" s="31">
        <f t="shared" si="16"/>
        <v>-66654</v>
      </c>
      <c r="I45" s="31">
        <f t="shared" si="16"/>
        <v>-59850</v>
      </c>
      <c r="J45" s="31">
        <f t="shared" si="16"/>
        <v>-828261</v>
      </c>
      <c r="L45" s="43"/>
    </row>
    <row r="46" spans="1:12" ht="15.75">
      <c r="A46" s="17" t="s">
        <v>42</v>
      </c>
      <c r="B46" s="32">
        <f>B47+B48</f>
        <v>-106029</v>
      </c>
      <c r="C46" s="32">
        <f aca="true" t="shared" si="17" ref="C46:I46">C47+C48</f>
        <v>-96561</v>
      </c>
      <c r="D46" s="32">
        <f t="shared" si="17"/>
        <v>-118941</v>
      </c>
      <c r="E46" s="32">
        <f t="shared" si="17"/>
        <v>-134151</v>
      </c>
      <c r="F46" s="32">
        <f t="shared" si="17"/>
        <v>-105870</v>
      </c>
      <c r="G46" s="32">
        <f t="shared" si="17"/>
        <v>-140205</v>
      </c>
      <c r="H46" s="32">
        <f t="shared" si="17"/>
        <v>-66654</v>
      </c>
      <c r="I46" s="32">
        <f t="shared" si="17"/>
        <v>-59850</v>
      </c>
      <c r="J46" s="31">
        <f t="shared" si="12"/>
        <v>-828261</v>
      </c>
      <c r="L46" s="43"/>
    </row>
    <row r="47" spans="1:12" ht="15.75">
      <c r="A47" s="13" t="s">
        <v>67</v>
      </c>
      <c r="B47" s="20">
        <f aca="true" t="shared" si="18" ref="B47:I47">ROUND(-B9*$D$3,2)</f>
        <v>-106029</v>
      </c>
      <c r="C47" s="20">
        <f t="shared" si="18"/>
        <v>-96561</v>
      </c>
      <c r="D47" s="20">
        <f t="shared" si="18"/>
        <v>-118941</v>
      </c>
      <c r="E47" s="20">
        <f t="shared" si="18"/>
        <v>-134151</v>
      </c>
      <c r="F47" s="20">
        <f t="shared" si="18"/>
        <v>-105870</v>
      </c>
      <c r="G47" s="20">
        <f t="shared" si="18"/>
        <v>-140205</v>
      </c>
      <c r="H47" s="20">
        <f t="shared" si="18"/>
        <v>-66654</v>
      </c>
      <c r="I47" s="20">
        <f t="shared" si="18"/>
        <v>-59850</v>
      </c>
      <c r="J47" s="57">
        <f t="shared" si="12"/>
        <v>-828261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2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  <c r="L50" s="67"/>
    </row>
    <row r="51" spans="1:12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  <c r="L51" s="67"/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438240.27</v>
      </c>
      <c r="C57" s="35">
        <f t="shared" si="21"/>
        <v>285765.13</v>
      </c>
      <c r="D57" s="35">
        <f t="shared" si="21"/>
        <v>518051.56000000006</v>
      </c>
      <c r="E57" s="35">
        <f t="shared" si="21"/>
        <v>630973.72</v>
      </c>
      <c r="F57" s="35">
        <f t="shared" si="21"/>
        <v>334886.46</v>
      </c>
      <c r="G57" s="35">
        <f t="shared" si="21"/>
        <v>689084.5</v>
      </c>
      <c r="H57" s="35">
        <f t="shared" si="21"/>
        <v>432577.61</v>
      </c>
      <c r="I57" s="35">
        <f t="shared" si="21"/>
        <v>258448.37</v>
      </c>
      <c r="J57" s="35">
        <f>SUM(B57:I57)</f>
        <v>3588027.62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3588027.5999999996</v>
      </c>
      <c r="L60" s="43"/>
    </row>
    <row r="61" spans="1:10" ht="17.25" customHeight="1">
      <c r="A61" s="17" t="s">
        <v>46</v>
      </c>
      <c r="B61" s="45">
        <v>79972.6</v>
      </c>
      <c r="C61" s="45">
        <v>73990.83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153963.43</v>
      </c>
    </row>
    <row r="62" spans="1:10" ht="17.25" customHeight="1">
      <c r="A62" s="17" t="s">
        <v>52</v>
      </c>
      <c r="B62" s="45">
        <v>358267.67</v>
      </c>
      <c r="C62" s="45">
        <v>211774.3</v>
      </c>
      <c r="D62" s="44">
        <v>0</v>
      </c>
      <c r="E62" s="45">
        <v>285450.91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855492.8799999999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189962.69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189962.69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210324.49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210324.49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79944.32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79944.32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37820.06</v>
      </c>
      <c r="E66" s="44">
        <v>0</v>
      </c>
      <c r="F66" s="45">
        <v>53548.07</v>
      </c>
      <c r="G66" s="44">
        <v>0</v>
      </c>
      <c r="H66" s="44">
        <v>0</v>
      </c>
      <c r="I66" s="44">
        <v>0</v>
      </c>
      <c r="J66" s="35">
        <f t="shared" si="22"/>
        <v>91368.13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201858.39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201858.39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125124.54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125124.54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18539.86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18539.86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281338.39</v>
      </c>
      <c r="G70" s="44">
        <v>0</v>
      </c>
      <c r="H70" s="44">
        <v>0</v>
      </c>
      <c r="I70" s="44">
        <v>0</v>
      </c>
      <c r="J70" s="35">
        <f t="shared" si="22"/>
        <v>281338.39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396966.29</v>
      </c>
      <c r="H71" s="45">
        <v>432577.61</v>
      </c>
      <c r="I71" s="44">
        <v>0</v>
      </c>
      <c r="J71" s="32">
        <f t="shared" si="22"/>
        <v>829543.8999999999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292118.21</v>
      </c>
      <c r="H72" s="44">
        <v>0</v>
      </c>
      <c r="I72" s="44">
        <v>0</v>
      </c>
      <c r="J72" s="35">
        <f t="shared" si="22"/>
        <v>292118.21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87688.3</v>
      </c>
      <c r="J73" s="32">
        <f t="shared" si="22"/>
        <v>87688.3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170760.07</v>
      </c>
      <c r="J74" s="35">
        <f t="shared" si="22"/>
        <v>170760.07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1.5973001663629882</v>
      </c>
      <c r="C79" s="55">
        <v>1.550150004531859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1.4771318792594617</v>
      </c>
      <c r="C80" s="55">
        <v>1.4330030585426583</v>
      </c>
      <c r="D80" s="55"/>
      <c r="E80" s="55">
        <v>1.5343670593307497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1.4175823368740517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1.4869709391144128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1.8005081845238096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1.6607822702563608</v>
      </c>
      <c r="E84" s="55">
        <v>0</v>
      </c>
      <c r="F84" s="55">
        <v>1.5116086479322413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1.4823913921826966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1.4787949758995182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1.4660825819939893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1.4512258153621531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1.4802538655854292</v>
      </c>
      <c r="H89" s="55">
        <v>1.6598395789487683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1.620083659798111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1.8357582223407625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1.8997359919693375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2014-02-06T19:18:06Z</dcterms:modified>
  <cp:category/>
  <cp:version/>
  <cp:contentType/>
  <cp:contentStatus/>
</cp:coreProperties>
</file>