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G97" i="8"/>
  <c r="F97"/>
  <c r="H97"/>
  <c r="C97"/>
  <c r="D97"/>
  <c r="H100" l="1"/>
  <c r="G100"/>
  <c r="F100"/>
  <c r="C100"/>
  <c r="B100"/>
  <c r="K98"/>
  <c r="K94"/>
  <c r="K93"/>
  <c r="K81"/>
  <c r="K74"/>
  <c r="K75"/>
  <c r="K100" l="1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6"/>
  <c r="K77"/>
  <c r="K78"/>
  <c r="K79"/>
  <c r="K80"/>
  <c r="K82"/>
  <c r="K83"/>
  <c r="K84"/>
  <c r="K85"/>
  <c r="K86"/>
  <c r="K87"/>
  <c r="K88"/>
  <c r="K89"/>
  <c r="K90"/>
  <c r="K92"/>
  <c r="K95"/>
  <c r="D98"/>
  <c r="E98"/>
  <c r="I98"/>
  <c r="J98"/>
  <c r="K105"/>
  <c r="K106"/>
  <c r="K110"/>
  <c r="K111"/>
  <c r="K112"/>
  <c r="K113"/>
  <c r="K114"/>
  <c r="K115"/>
  <c r="K116"/>
  <c r="K117"/>
  <c r="K118"/>
  <c r="K119"/>
  <c r="K120"/>
  <c r="K121"/>
  <c r="K122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K6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7"/>
  <c r="J96" s="1"/>
  <c r="J123" s="1"/>
  <c r="J47"/>
  <c r="H96"/>
  <c r="H47"/>
  <c r="F96"/>
  <c r="F47"/>
  <c r="D96"/>
  <c r="D108" s="1"/>
  <c r="K108" s="1"/>
  <c r="D47"/>
  <c r="K8"/>
  <c r="K7" s="1"/>
  <c r="B7"/>
  <c r="B49" s="1"/>
  <c r="I47"/>
  <c r="I97"/>
  <c r="I96" s="1"/>
  <c r="G47"/>
  <c r="G96"/>
  <c r="E47"/>
  <c r="E97"/>
  <c r="E96" s="1"/>
  <c r="E109" s="1"/>
  <c r="K109" s="1"/>
  <c r="C49"/>
  <c r="C50"/>
  <c r="K50" s="1"/>
  <c r="K62"/>
  <c r="K49" l="1"/>
  <c r="B48"/>
  <c r="C48"/>
  <c r="C47" l="1"/>
  <c r="C96"/>
  <c r="C107" s="1"/>
  <c r="K107" s="1"/>
  <c r="K104" s="1"/>
  <c r="K48"/>
  <c r="B97"/>
  <c r="B47"/>
  <c r="K47" s="1"/>
  <c r="B96" l="1"/>
  <c r="K96" s="1"/>
  <c r="K97"/>
</calcChain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<sst xmlns="http://schemas.openxmlformats.org/spreadsheetml/2006/main" count="130" uniqueCount="130">
  <si>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</si>
  <si>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</si>
  <si>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</si>
  <si>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</si>
  <si>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</si>
  <si>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</si>
  <si>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</si>
  <si>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</si>
  <si>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</si>
  <si>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</si>
  <si>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</si>
  <si>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</si>
  <si>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</si>
  <si>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</si>
  <si>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</si>
  <si>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</si>
  <si>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</si>
  <si>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</si>
  <si>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</si>
  <si>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</si>
  <si>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</si>
  <si>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</si>
  <si>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</si>
  <si>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</si>
  <si>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</si>
  <si>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</si>
  <si>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</si>
  <si>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</si>
  <si>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</si>
  <si>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</si>
  <si>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</si>
  <si>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</si>
  <si>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</si>
  <si>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</si>
  <si>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</si>
  <si>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</si>
  <si>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</si>
  <si>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</si>
  <si>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</si>
  <si>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</si>
  <si>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</si>
  <si>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</si>
  <si>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</si>
  <si>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</si>
  <si>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</si>
  <si>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</si>
  <si>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</si>
  <si>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</si>
  <si>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</si>
  <si>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</si>
  <si>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</si>
  <si>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</si>
  <si>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</si>
  <si>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</si>
  <si>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</si>
  <si>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</si>
  <si>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</si>
  <si>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</si>
  <si>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</si>
  <si>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</si>
  <si>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</si>
  <si>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</si>
  <si>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</si>
  <si>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</si>
  <si>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</si>
  <si>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</si>
  <si>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</si>
  <si>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</si>
  <si>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</si>
  <si>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</si>
  <si>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</si>
  <si>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</si>
  <si>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</si>
  <si>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</si>
  <si>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</si>
  <si>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</si>
  <si>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</si>
  <si>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</si>
  <si>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</si>
  <si>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</si>
  <si>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</si>
  <si>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</si>
  <si>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</si>
  <si>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</si>
  <si>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</si>
  <si>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</si>
  <si>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</si>
  <si>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</si>
  <si>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</si>
  <si>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</si>
  <si>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</si>
  <si>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</si>
  <si>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</si>
  <si>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</si>
  <si>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</si>
  <si>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</si>
  <si>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</si>
  <si>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</si>
  <si>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</si>
  <si>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</si>
  <si>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</si>
  <si>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</si>
  <si>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</si>
  <si>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</si>
  <si>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</si>
  <si>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</si>
  <si>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</si>
  <si>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</si>
  <si>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</si>
  <si>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</si>
  <si>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</si>
  <si>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</si>
  <si>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</si>
  <si>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</si>
  <si>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</si>
  <si>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</si>
  <si>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</si>
  <si>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</si>
  <si>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</si>
  <si>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</si>
  <si>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</si>
  <si>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</si>
  <si>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</si>
  <si>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</si>
  <si>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28/02/14 - VENCIMENTO 11/03/14</t>
  </si>
  <si>
    <t>6.3. Revisão de Remuneração pelo Transporte Coletivo  (1)</t>
  </si>
  <si>
    <t>Nota:</t>
  </si>
  <si>
    <t xml:space="preserve">    (1) - Ajuste dos valores da energia para tração (trólebus) do mês de outubro.</t>
  </si>
  <si>
    <t>6.4. Revisão de Remuneração pelo Serviço Atende (2)</t>
  </si>
  <si>
    <t xml:space="preserve">    (2) Revisão da frota operacional de junho/13.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</si>
</sst>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6.62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117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116</v>
      </c>
      <c r="J5" s="69" t="s">
        <v>115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578560</v>
      </c>
      <c r="C7" s="9">
        <f t="shared" si="0"/>
        <v>758614</v>
      </c>
      <c r="D7" s="9">
        <f t="shared" si="0"/>
        <v>766085</v>
      </c>
      <c r="E7" s="9">
        <f t="shared" si="0"/>
        <v>537724</v>
      </c>
      <c r="F7" s="9">
        <f t="shared" si="0"/>
        <v>769538</v>
      </c>
      <c r="G7" s="9">
        <f t="shared" si="0"/>
        <v>1193058</v>
      </c>
      <c r="H7" s="9">
        <f t="shared" si="0"/>
        <v>553781</v>
      </c>
      <c r="I7" s="9">
        <f t="shared" si="0"/>
        <v>119783</v>
      </c>
      <c r="J7" s="9">
        <f t="shared" si="0"/>
        <v>291131</v>
      </c>
      <c r="K7" s="9">
        <f t="shared" si="0"/>
        <v>5568274</v>
      </c>
      <c r="L7" s="53"/>
    </row>
    <row r="8" spans="1:13" ht="17.25" customHeight="1">
      <c r="A8" s="10" t="s">
        <v>123</v>
      </c>
      <c r="B8" s="11">
        <f>B9+B12+B16</f>
        <v>344640</v>
      </c>
      <c r="C8" s="11">
        <f t="shared" ref="C8:J8" si="1">C9+C12+C16</f>
        <v>462340</v>
      </c>
      <c r="D8" s="11">
        <f t="shared" si="1"/>
        <v>437719</v>
      </c>
      <c r="E8" s="11">
        <f t="shared" si="1"/>
        <v>319890</v>
      </c>
      <c r="F8" s="11">
        <f t="shared" si="1"/>
        <v>430420</v>
      </c>
      <c r="G8" s="11">
        <f t="shared" si="1"/>
        <v>649533</v>
      </c>
      <c r="H8" s="11">
        <f t="shared" si="1"/>
        <v>343008</v>
      </c>
      <c r="I8" s="11">
        <f t="shared" si="1"/>
        <v>65038</v>
      </c>
      <c r="J8" s="11">
        <f t="shared" si="1"/>
        <v>164045</v>
      </c>
      <c r="K8" s="11">
        <f>SUM(B8:J8)</f>
        <v>3216633</v>
      </c>
    </row>
    <row r="9" spans="1:13" ht="17.25" customHeight="1">
      <c r="A9" s="15" t="s">
        <v>17</v>
      </c>
      <c r="B9" s="13">
        <f>+B10+B11</f>
        <v>55713</v>
      </c>
      <c r="C9" s="13">
        <f t="shared" ref="C9:J9" si="2">+C10+C11</f>
        <v>76026</v>
      </c>
      <c r="D9" s="13">
        <f t="shared" si="2"/>
        <v>66369</v>
      </c>
      <c r="E9" s="13">
        <f t="shared" si="2"/>
        <v>48069</v>
      </c>
      <c r="F9" s="13">
        <f t="shared" si="2"/>
        <v>60267</v>
      </c>
      <c r="G9" s="13">
        <f t="shared" si="2"/>
        <v>69450</v>
      </c>
      <c r="H9" s="13">
        <f t="shared" si="2"/>
        <v>63629</v>
      </c>
      <c r="I9" s="13">
        <f t="shared" si="2"/>
        <v>11923</v>
      </c>
      <c r="J9" s="13">
        <f t="shared" si="2"/>
        <v>21775</v>
      </c>
      <c r="K9" s="11">
        <f>SUM(B9:J9)</f>
        <v>473221</v>
      </c>
    </row>
    <row r="10" spans="1:13" ht="17.25" customHeight="1">
      <c r="A10" s="30" t="s">
        <v>18</v>
      </c>
      <c r="B10" s="13">
        <v>55713</v>
      </c>
      <c r="C10" s="13">
        <v>76026</v>
      </c>
      <c r="D10" s="13">
        <v>66369</v>
      </c>
      <c r="E10" s="13">
        <v>48069</v>
      </c>
      <c r="F10" s="13">
        <v>60267</v>
      </c>
      <c r="G10" s="13">
        <v>69450</v>
      </c>
      <c r="H10" s="13">
        <v>63629</v>
      </c>
      <c r="I10" s="13">
        <v>11923</v>
      </c>
      <c r="J10" s="13">
        <v>21775</v>
      </c>
      <c r="K10" s="11">
        <f>SUM(B10:J10)</f>
        <v>473221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286021</v>
      </c>
      <c r="C12" s="17">
        <f t="shared" si="3"/>
        <v>382235</v>
      </c>
      <c r="D12" s="17">
        <f t="shared" si="3"/>
        <v>367733</v>
      </c>
      <c r="E12" s="17">
        <f t="shared" si="3"/>
        <v>268994</v>
      </c>
      <c r="F12" s="17">
        <f t="shared" si="3"/>
        <v>366311</v>
      </c>
      <c r="G12" s="17">
        <f t="shared" si="3"/>
        <v>574096</v>
      </c>
      <c r="H12" s="17">
        <f t="shared" si="3"/>
        <v>276344</v>
      </c>
      <c r="I12" s="17">
        <f t="shared" si="3"/>
        <v>52350</v>
      </c>
      <c r="J12" s="17">
        <f t="shared" si="3"/>
        <v>140970</v>
      </c>
      <c r="K12" s="11">
        <f t="shared" ref="K12:K27" si="4">SUM(B12:J12)</f>
        <v>2715054</v>
      </c>
    </row>
    <row r="13" spans="1:13" ht="17.25" customHeight="1">
      <c r="A13" s="14" t="s">
        <v>20</v>
      </c>
      <c r="B13" s="13">
        <v>137861</v>
      </c>
      <c r="C13" s="13">
        <v>196235</v>
      </c>
      <c r="D13" s="13">
        <v>194586</v>
      </c>
      <c r="E13" s="13">
        <v>138304</v>
      </c>
      <c r="F13" s="13">
        <v>188968</v>
      </c>
      <c r="G13" s="13">
        <v>285729</v>
      </c>
      <c r="H13" s="13">
        <v>131426</v>
      </c>
      <c r="I13" s="13">
        <v>28991</v>
      </c>
      <c r="J13" s="13">
        <v>75070</v>
      </c>
      <c r="K13" s="11">
        <f t="shared" si="4"/>
        <v>1377170</v>
      </c>
      <c r="L13" s="53"/>
      <c r="M13" s="54"/>
    </row>
    <row r="14" spans="1:13" ht="17.25" customHeight="1">
      <c r="A14" s="14" t="s">
        <v>21</v>
      </c>
      <c r="B14" s="13">
        <v>122631</v>
      </c>
      <c r="C14" s="13">
        <v>149911</v>
      </c>
      <c r="D14" s="13">
        <v>140320</v>
      </c>
      <c r="E14" s="13">
        <v>108071</v>
      </c>
      <c r="F14" s="13">
        <v>146710</v>
      </c>
      <c r="G14" s="13">
        <v>247588</v>
      </c>
      <c r="H14" s="13">
        <v>119408</v>
      </c>
      <c r="I14" s="13">
        <v>18026</v>
      </c>
      <c r="J14" s="13">
        <v>53305</v>
      </c>
      <c r="K14" s="11">
        <f t="shared" si="4"/>
        <v>1105970</v>
      </c>
      <c r="L14" s="53"/>
    </row>
    <row r="15" spans="1:13" ht="17.25" customHeight="1">
      <c r="A15" s="14" t="s">
        <v>22</v>
      </c>
      <c r="B15" s="13">
        <v>25529</v>
      </c>
      <c r="C15" s="13">
        <v>36089</v>
      </c>
      <c r="D15" s="13">
        <v>32827</v>
      </c>
      <c r="E15" s="13">
        <v>22619</v>
      </c>
      <c r="F15" s="13">
        <v>30633</v>
      </c>
      <c r="G15" s="13">
        <v>40779</v>
      </c>
      <c r="H15" s="13">
        <v>25510</v>
      </c>
      <c r="I15" s="13">
        <v>5333</v>
      </c>
      <c r="J15" s="13">
        <v>12595</v>
      </c>
      <c r="K15" s="11">
        <f t="shared" si="4"/>
        <v>231914</v>
      </c>
    </row>
    <row r="16" spans="1:13" ht="17.25" customHeight="1">
      <c r="A16" s="15" t="s">
        <v>119</v>
      </c>
      <c r="B16" s="13">
        <f>B17+B18+B19</f>
        <v>2906</v>
      </c>
      <c r="C16" s="13">
        <f t="shared" ref="C16:J16" si="5">C17+C18+C19</f>
        <v>4079</v>
      </c>
      <c r="D16" s="13">
        <f t="shared" si="5"/>
        <v>3617</v>
      </c>
      <c r="E16" s="13">
        <f t="shared" si="5"/>
        <v>2827</v>
      </c>
      <c r="F16" s="13">
        <f t="shared" si="5"/>
        <v>3842</v>
      </c>
      <c r="G16" s="13">
        <f t="shared" si="5"/>
        <v>5987</v>
      </c>
      <c r="H16" s="13">
        <f t="shared" si="5"/>
        <v>3035</v>
      </c>
      <c r="I16" s="13">
        <f t="shared" si="5"/>
        <v>765</v>
      </c>
      <c r="J16" s="13">
        <f t="shared" si="5"/>
        <v>1300</v>
      </c>
      <c r="K16" s="11">
        <f t="shared" si="4"/>
        <v>28358</v>
      </c>
    </row>
    <row r="17" spans="1:12" ht="17.25" customHeight="1">
      <c r="A17" s="14" t="s">
        <v>120</v>
      </c>
      <c r="B17" s="13">
        <v>2318</v>
      </c>
      <c r="C17" s="13">
        <v>3368</v>
      </c>
      <c r="D17" s="13">
        <v>3006</v>
      </c>
      <c r="E17" s="13">
        <v>2294</v>
      </c>
      <c r="F17" s="13">
        <v>3148</v>
      </c>
      <c r="G17" s="13">
        <v>4950</v>
      </c>
      <c r="H17" s="13">
        <v>2538</v>
      </c>
      <c r="I17" s="13">
        <v>636</v>
      </c>
      <c r="J17" s="13">
        <v>1064</v>
      </c>
      <c r="K17" s="11">
        <f t="shared" si="4"/>
        <v>23322</v>
      </c>
    </row>
    <row r="18" spans="1:12" ht="17.25" customHeight="1">
      <c r="A18" s="14" t="s">
        <v>121</v>
      </c>
      <c r="B18" s="13">
        <v>46</v>
      </c>
      <c r="C18" s="13">
        <v>87</v>
      </c>
      <c r="D18" s="13">
        <v>86</v>
      </c>
      <c r="E18" s="13">
        <v>80</v>
      </c>
      <c r="F18" s="13">
        <v>119</v>
      </c>
      <c r="G18" s="13">
        <v>130</v>
      </c>
      <c r="H18" s="13">
        <v>62</v>
      </c>
      <c r="I18" s="13">
        <v>12</v>
      </c>
      <c r="J18" s="13">
        <v>42</v>
      </c>
      <c r="K18" s="11">
        <f t="shared" si="4"/>
        <v>664</v>
      </c>
    </row>
    <row r="19" spans="1:12" ht="17.25" customHeight="1">
      <c r="A19" s="14" t="s">
        <v>122</v>
      </c>
      <c r="B19" s="13">
        <v>542</v>
      </c>
      <c r="C19" s="13">
        <v>624</v>
      </c>
      <c r="D19" s="13">
        <v>525</v>
      </c>
      <c r="E19" s="13">
        <v>453</v>
      </c>
      <c r="F19" s="13">
        <v>575</v>
      </c>
      <c r="G19" s="13">
        <v>907</v>
      </c>
      <c r="H19" s="13">
        <v>435</v>
      </c>
      <c r="I19" s="13">
        <v>117</v>
      </c>
      <c r="J19" s="13">
        <v>194</v>
      </c>
      <c r="K19" s="11">
        <f t="shared" si="4"/>
        <v>4372</v>
      </c>
    </row>
    <row r="20" spans="1:12" ht="17.25" customHeight="1">
      <c r="A20" s="16" t="s">
        <v>23</v>
      </c>
      <c r="B20" s="11">
        <f>+B21+B22+B23</f>
        <v>193246</v>
      </c>
      <c r="C20" s="11">
        <f t="shared" ref="C20:J20" si="6">+C21+C22+C23</f>
        <v>232388</v>
      </c>
      <c r="D20" s="11">
        <f t="shared" si="6"/>
        <v>252132</v>
      </c>
      <c r="E20" s="11">
        <f t="shared" si="6"/>
        <v>170736</v>
      </c>
      <c r="F20" s="11">
        <f t="shared" si="6"/>
        <v>279240</v>
      </c>
      <c r="G20" s="11">
        <f t="shared" si="6"/>
        <v>478965</v>
      </c>
      <c r="H20" s="11">
        <f t="shared" si="6"/>
        <v>171801</v>
      </c>
      <c r="I20" s="11">
        <f t="shared" si="6"/>
        <v>40889</v>
      </c>
      <c r="J20" s="11">
        <f t="shared" si="6"/>
        <v>92737</v>
      </c>
      <c r="K20" s="11">
        <f t="shared" si="4"/>
        <v>1912134</v>
      </c>
    </row>
    <row r="21" spans="1:12" ht="17.25" customHeight="1">
      <c r="A21" s="12" t="s">
        <v>24</v>
      </c>
      <c r="B21" s="13">
        <v>107571</v>
      </c>
      <c r="C21" s="13">
        <v>140995</v>
      </c>
      <c r="D21" s="13">
        <v>154180</v>
      </c>
      <c r="E21" s="13">
        <v>102097</v>
      </c>
      <c r="F21" s="13">
        <v>165703</v>
      </c>
      <c r="G21" s="13">
        <v>268781</v>
      </c>
      <c r="H21" s="13">
        <v>100168</v>
      </c>
      <c r="I21" s="13">
        <v>25987</v>
      </c>
      <c r="J21" s="13">
        <v>55547</v>
      </c>
      <c r="K21" s="11">
        <f t="shared" si="4"/>
        <v>1121029</v>
      </c>
      <c r="L21" s="53"/>
    </row>
    <row r="22" spans="1:12" ht="17.25" customHeight="1">
      <c r="A22" s="12" t="s">
        <v>25</v>
      </c>
      <c r="B22" s="13">
        <v>71214</v>
      </c>
      <c r="C22" s="13">
        <v>73851</v>
      </c>
      <c r="D22" s="13">
        <v>79477</v>
      </c>
      <c r="E22" s="13">
        <v>57546</v>
      </c>
      <c r="F22" s="13">
        <v>94907</v>
      </c>
      <c r="G22" s="13">
        <v>181713</v>
      </c>
      <c r="H22" s="13">
        <v>59568</v>
      </c>
      <c r="I22" s="13">
        <v>11752</v>
      </c>
      <c r="J22" s="13">
        <v>29987</v>
      </c>
      <c r="K22" s="11">
        <f t="shared" si="4"/>
        <v>660015</v>
      </c>
      <c r="L22" s="53"/>
    </row>
    <row r="23" spans="1:12" ht="17.25" customHeight="1">
      <c r="A23" s="12" t="s">
        <v>26</v>
      </c>
      <c r="B23" s="13">
        <v>14461</v>
      </c>
      <c r="C23" s="13">
        <v>17542</v>
      </c>
      <c r="D23" s="13">
        <v>18475</v>
      </c>
      <c r="E23" s="13">
        <v>11093</v>
      </c>
      <c r="F23" s="13">
        <v>18630</v>
      </c>
      <c r="G23" s="13">
        <v>28471</v>
      </c>
      <c r="H23" s="13">
        <v>12065</v>
      </c>
      <c r="I23" s="13">
        <v>3150</v>
      </c>
      <c r="J23" s="13">
        <v>7203</v>
      </c>
      <c r="K23" s="11">
        <f t="shared" si="4"/>
        <v>131090</v>
      </c>
    </row>
    <row r="24" spans="1:12" ht="17.25" customHeight="1">
      <c r="A24" s="16" t="s">
        <v>27</v>
      </c>
      <c r="B24" s="13">
        <v>40674</v>
      </c>
      <c r="C24" s="13">
        <v>63886</v>
      </c>
      <c r="D24" s="13">
        <v>76234</v>
      </c>
      <c r="E24" s="13">
        <v>47098</v>
      </c>
      <c r="F24" s="13">
        <v>59878</v>
      </c>
      <c r="G24" s="13">
        <v>64560</v>
      </c>
      <c r="H24" s="13">
        <v>32037</v>
      </c>
      <c r="I24" s="13">
        <v>13856</v>
      </c>
      <c r="J24" s="13">
        <v>34349</v>
      </c>
      <c r="K24" s="11">
        <f t="shared" si="4"/>
        <v>432572</v>
      </c>
    </row>
    <row r="25" spans="1:12" ht="17.25" customHeight="1">
      <c r="A25" s="12" t="s">
        <v>28</v>
      </c>
      <c r="B25" s="13">
        <v>26031</v>
      </c>
      <c r="C25" s="13">
        <v>40887</v>
      </c>
      <c r="D25" s="13">
        <v>48790</v>
      </c>
      <c r="E25" s="13">
        <v>30143</v>
      </c>
      <c r="F25" s="13">
        <v>38322</v>
      </c>
      <c r="G25" s="13">
        <v>41318</v>
      </c>
      <c r="H25" s="13">
        <v>20504</v>
      </c>
      <c r="I25" s="13">
        <v>8868</v>
      </c>
      <c r="J25" s="13">
        <v>21983</v>
      </c>
      <c r="K25" s="11">
        <f t="shared" si="4"/>
        <v>276846</v>
      </c>
      <c r="L25" s="53"/>
    </row>
    <row r="26" spans="1:12" ht="17.25" customHeight="1">
      <c r="A26" s="12" t="s">
        <v>29</v>
      </c>
      <c r="B26" s="13">
        <v>14643</v>
      </c>
      <c r="C26" s="13">
        <v>22999</v>
      </c>
      <c r="D26" s="13">
        <v>27444</v>
      </c>
      <c r="E26" s="13">
        <v>16955</v>
      </c>
      <c r="F26" s="13">
        <v>21556</v>
      </c>
      <c r="G26" s="13">
        <v>23242</v>
      </c>
      <c r="H26" s="13">
        <v>11533</v>
      </c>
      <c r="I26" s="13">
        <v>4988</v>
      </c>
      <c r="J26" s="13">
        <v>12366</v>
      </c>
      <c r="K26" s="11">
        <f t="shared" si="4"/>
        <v>155726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6935</v>
      </c>
      <c r="I27" s="11">
        <v>0</v>
      </c>
      <c r="J27" s="11">
        <v>0</v>
      </c>
      <c r="K27" s="11">
        <f t="shared" si="4"/>
        <v>6935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12471.52</v>
      </c>
      <c r="I35" s="19">
        <v>0</v>
      </c>
      <c r="J35" s="19">
        <v>0</v>
      </c>
      <c r="K35" s="23">
        <f>SUM(B35:J35)</f>
        <v>12471.52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1328862.23</v>
      </c>
      <c r="C47" s="22">
        <f t="shared" ref="C47:H47" si="9">+C48+C56</f>
        <v>1984927.6199999999</v>
      </c>
      <c r="D47" s="22">
        <f t="shared" si="9"/>
        <v>2274550.5700000003</v>
      </c>
      <c r="E47" s="22">
        <f t="shared" si="9"/>
        <v>1352442.04</v>
      </c>
      <c r="F47" s="22">
        <f t="shared" si="9"/>
        <v>1871148.39</v>
      </c>
      <c r="G47" s="22">
        <f t="shared" si="9"/>
        <v>2495883.38</v>
      </c>
      <c r="H47" s="22">
        <f t="shared" si="9"/>
        <v>1343040.5000000002</v>
      </c>
      <c r="I47" s="22">
        <f>+I48+I56</f>
        <v>504945.24</v>
      </c>
      <c r="J47" s="22">
        <f>+J48+J56</f>
        <v>739268.84000000008</v>
      </c>
      <c r="K47" s="22">
        <f>SUM(B47:J47)</f>
        <v>13895068.810000001</v>
      </c>
    </row>
    <row r="48" spans="1:11" ht="17.25" customHeight="1">
      <c r="A48" s="16" t="s">
        <v>48</v>
      </c>
      <c r="B48" s="23">
        <f>SUM(B49:B55)</f>
        <v>1313851.8999999999</v>
      </c>
      <c r="C48" s="23">
        <f t="shared" ref="C48:H48" si="10">SUM(C49:C55)</f>
        <v>1964919.73</v>
      </c>
      <c r="D48" s="23">
        <f t="shared" si="10"/>
        <v>2254281.7200000002</v>
      </c>
      <c r="E48" s="23">
        <f t="shared" si="10"/>
        <v>1333555.52</v>
      </c>
      <c r="F48" s="23">
        <f t="shared" si="10"/>
        <v>1852739.69</v>
      </c>
      <c r="G48" s="23">
        <f t="shared" si="10"/>
        <v>2470942.42</v>
      </c>
      <c r="H48" s="23">
        <f t="shared" si="10"/>
        <v>1327590.6400000001</v>
      </c>
      <c r="I48" s="23">
        <f>SUM(I49:I55)</f>
        <v>504945.24</v>
      </c>
      <c r="J48" s="23">
        <f>SUM(J49:J55)</f>
        <v>727681.93</v>
      </c>
      <c r="K48" s="23">
        <f t="shared" ref="K48:K56" si="11">SUM(B48:J48)</f>
        <v>13750508.789999999</v>
      </c>
    </row>
    <row r="49" spans="1:11" ht="17.25" customHeight="1">
      <c r="A49" s="35" t="s">
        <v>49</v>
      </c>
      <c r="B49" s="23">
        <f t="shared" ref="B49:H49" si="12">ROUND(B30*B7,2)</f>
        <v>1313851.8999999999</v>
      </c>
      <c r="C49" s="23">
        <f t="shared" si="12"/>
        <v>1960562.02</v>
      </c>
      <c r="D49" s="23">
        <f t="shared" si="12"/>
        <v>2254281.7200000002</v>
      </c>
      <c r="E49" s="23">
        <f t="shared" si="12"/>
        <v>1333555.52</v>
      </c>
      <c r="F49" s="23">
        <f t="shared" si="12"/>
        <v>1852739.69</v>
      </c>
      <c r="G49" s="23">
        <f t="shared" si="12"/>
        <v>2470942.42</v>
      </c>
      <c r="H49" s="23">
        <f t="shared" si="12"/>
        <v>1315119.1200000001</v>
      </c>
      <c r="I49" s="23">
        <f>ROUND(I30*I7,2)</f>
        <v>504945.24</v>
      </c>
      <c r="J49" s="23">
        <f>ROUND(J30*J7,2)</f>
        <v>727681.93</v>
      </c>
      <c r="K49" s="23">
        <f t="shared" si="11"/>
        <v>13733679.560000001</v>
      </c>
    </row>
    <row r="50" spans="1:11" ht="17.25" customHeight="1">
      <c r="A50" s="35" t="s">
        <v>50</v>
      </c>
      <c r="B50" s="19">
        <v>0</v>
      </c>
      <c r="C50" s="23">
        <f>ROUND(C31*C7,2)</f>
        <v>4357.71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4357.71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12471.52</v>
      </c>
      <c r="I53" s="32">
        <f>+I35</f>
        <v>0</v>
      </c>
      <c r="J53" s="32">
        <f>+J35</f>
        <v>0</v>
      </c>
      <c r="K53" s="23">
        <f t="shared" si="11"/>
        <v>12471.52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15010.33</v>
      </c>
      <c r="C56" s="37">
        <v>20007.89</v>
      </c>
      <c r="D56" s="37">
        <v>20268.849999999999</v>
      </c>
      <c r="E56" s="37">
        <v>18886.52</v>
      </c>
      <c r="F56" s="37">
        <v>18408.7</v>
      </c>
      <c r="G56" s="37">
        <v>24940.959999999999</v>
      </c>
      <c r="H56" s="37">
        <v>15449.86</v>
      </c>
      <c r="I56" s="19">
        <v>0</v>
      </c>
      <c r="J56" s="37">
        <v>11586.91</v>
      </c>
      <c r="K56" s="37">
        <f t="shared" si="11"/>
        <v>144560.01999999999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+B61+B68+B93+B94</f>
        <v>-481959.58</v>
      </c>
      <c r="C60" s="36">
        <f t="shared" si="13"/>
        <v>-256145.2</v>
      </c>
      <c r="D60" s="36">
        <f t="shared" si="13"/>
        <v>-324038.14999999997</v>
      </c>
      <c r="E60" s="36">
        <f t="shared" si="13"/>
        <v>-490942.61</v>
      </c>
      <c r="F60" s="36">
        <f t="shared" si="13"/>
        <v>-573251.31000000006</v>
      </c>
      <c r="G60" s="36">
        <f t="shared" si="13"/>
        <v>-544238.69999999995</v>
      </c>
      <c r="H60" s="36">
        <f t="shared" si="13"/>
        <v>-236061.79</v>
      </c>
      <c r="I60" s="36">
        <f t="shared" si="13"/>
        <v>54120.990000000005</v>
      </c>
      <c r="J60" s="36">
        <f t="shared" si="13"/>
        <v>-140347.41</v>
      </c>
      <c r="K60" s="36">
        <f>SUM(B60:J60)</f>
        <v>-2992863.76</v>
      </c>
    </row>
    <row r="61" spans="1:11" ht="18.75" customHeight="1">
      <c r="A61" s="16" t="s">
        <v>83</v>
      </c>
      <c r="B61" s="36">
        <f t="shared" ref="B61:J61" si="14">B62+B63+B64+B65+B66+B67</f>
        <v>-451459.09</v>
      </c>
      <c r="C61" s="36">
        <f t="shared" si="14"/>
        <v>-240305.01</v>
      </c>
      <c r="D61" s="36">
        <f t="shared" si="14"/>
        <v>-289505.71999999997</v>
      </c>
      <c r="E61" s="36">
        <f t="shared" si="14"/>
        <v>-440930.89</v>
      </c>
      <c r="F61" s="36">
        <f t="shared" si="14"/>
        <v>-499930.11</v>
      </c>
      <c r="G61" s="36">
        <f t="shared" si="14"/>
        <v>-450926.93</v>
      </c>
      <c r="H61" s="36">
        <f t="shared" si="14"/>
        <v>-190887</v>
      </c>
      <c r="I61" s="36">
        <f t="shared" si="14"/>
        <v>-35769</v>
      </c>
      <c r="J61" s="36">
        <f t="shared" si="14"/>
        <v>-65325</v>
      </c>
      <c r="K61" s="36">
        <f t="shared" ref="K61:K94" si="15">SUM(B61:J61)</f>
        <v>-2665038.75</v>
      </c>
    </row>
    <row r="62" spans="1:11" ht="18.75" customHeight="1">
      <c r="A62" s="12" t="s">
        <v>84</v>
      </c>
      <c r="B62" s="36">
        <f>-ROUND(B9*$D$3,2)</f>
        <v>-167139</v>
      </c>
      <c r="C62" s="36">
        <f t="shared" ref="C62:J62" si="16">-ROUND(C9*$D$3,2)</f>
        <v>-228078</v>
      </c>
      <c r="D62" s="36">
        <f t="shared" si="16"/>
        <v>-199107</v>
      </c>
      <c r="E62" s="36">
        <f t="shared" si="16"/>
        <v>-144207</v>
      </c>
      <c r="F62" s="36">
        <f t="shared" si="16"/>
        <v>-180801</v>
      </c>
      <c r="G62" s="36">
        <f t="shared" si="16"/>
        <v>-208350</v>
      </c>
      <c r="H62" s="36">
        <f t="shared" si="16"/>
        <v>-190887</v>
      </c>
      <c r="I62" s="36">
        <f t="shared" si="16"/>
        <v>-35769</v>
      </c>
      <c r="J62" s="36">
        <f t="shared" si="16"/>
        <v>-65325</v>
      </c>
      <c r="K62" s="36">
        <f t="shared" si="15"/>
        <v>-1419663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-284320.09000000003</v>
      </c>
      <c r="C66" s="48">
        <v>-12227.01</v>
      </c>
      <c r="D66" s="48">
        <v>-90398.720000000001</v>
      </c>
      <c r="E66" s="48">
        <v>-296723.89</v>
      </c>
      <c r="F66" s="48">
        <v>-319129.11</v>
      </c>
      <c r="G66" s="48">
        <v>-242576.93</v>
      </c>
      <c r="H66" s="19">
        <v>0</v>
      </c>
      <c r="I66" s="19">
        <v>0</v>
      </c>
      <c r="J66" s="19">
        <v>0</v>
      </c>
      <c r="K66" s="36">
        <f t="shared" si="15"/>
        <v>-1245375.75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-7075.67</v>
      </c>
      <c r="C68" s="36">
        <f t="shared" si="17"/>
        <v>9875.39</v>
      </c>
      <c r="D68" s="36">
        <f t="shared" si="17"/>
        <v>-22093.120000000003</v>
      </c>
      <c r="E68" s="36">
        <f t="shared" si="17"/>
        <v>-35169.800000000003</v>
      </c>
      <c r="F68" s="36">
        <f t="shared" si="17"/>
        <v>-36739.009999999995</v>
      </c>
      <c r="G68" s="36">
        <f t="shared" si="17"/>
        <v>-61247.729999999996</v>
      </c>
      <c r="H68" s="36">
        <f t="shared" si="17"/>
        <v>-25011.5</v>
      </c>
      <c r="I68" s="36">
        <f t="shared" si="17"/>
        <v>-67697.33</v>
      </c>
      <c r="J68" s="36">
        <f t="shared" si="17"/>
        <v>-75022.41</v>
      </c>
      <c r="K68" s="36">
        <f t="shared" si="15"/>
        <v>-320181.18000000005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-1483.3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-1483.3</v>
      </c>
    </row>
    <row r="70" spans="1:11" ht="18.75" customHeight="1">
      <c r="A70" s="12" t="s">
        <v>64</v>
      </c>
      <c r="B70" s="19">
        <v>0</v>
      </c>
      <c r="C70" s="36">
        <v>-196.18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-243.40000000000003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-1182.22</v>
      </c>
      <c r="E71" s="19">
        <v>0</v>
      </c>
      <c r="F71" s="36">
        <v>-421.39</v>
      </c>
      <c r="G71" s="19">
        <v>0</v>
      </c>
      <c r="H71" s="19">
        <v>0</v>
      </c>
      <c r="I71" s="48">
        <v>-1981.66</v>
      </c>
      <c r="J71" s="19">
        <v>0</v>
      </c>
      <c r="K71" s="36">
        <f t="shared" si="15"/>
        <v>-3585.2700000000004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-16049.25</v>
      </c>
      <c r="C73" s="36">
        <v>-23298.35</v>
      </c>
      <c r="D73" s="36">
        <v>-22024.86</v>
      </c>
      <c r="E73" s="36">
        <v>-15445.16</v>
      </c>
      <c r="F73" s="36">
        <v>-21224.85</v>
      </c>
      <c r="G73" s="36">
        <v>-32343.4</v>
      </c>
      <c r="H73" s="36">
        <v>-15837</v>
      </c>
      <c r="I73" s="36">
        <v>-5567.44</v>
      </c>
      <c r="J73" s="36">
        <v>-11477.74</v>
      </c>
      <c r="K73" s="49">
        <f t="shared" si="15"/>
        <v>-163268.04999999999</v>
      </c>
    </row>
    <row r="74" spans="1:11" ht="18.75" customHeight="1">
      <c r="A74" s="12" t="s">
        <v>68</v>
      </c>
      <c r="B74" s="36">
        <v>8973.58</v>
      </c>
      <c r="C74" s="36">
        <v>33369.919999999998</v>
      </c>
      <c r="D74" s="36">
        <v>1137.57</v>
      </c>
      <c r="E74" s="36">
        <v>-7016.07</v>
      </c>
      <c r="F74" s="36">
        <v>-9649.77</v>
      </c>
      <c r="G74" s="36">
        <v>-14703.05</v>
      </c>
      <c r="H74" s="36">
        <v>-7194.5</v>
      </c>
      <c r="I74" s="36">
        <v>-1605.92</v>
      </c>
      <c r="J74" s="36">
        <v>-3311.76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36">
        <v>-5443</v>
      </c>
      <c r="G75" s="36">
        <v>-14177.67</v>
      </c>
      <c r="H75" s="36">
        <v>-1980</v>
      </c>
      <c r="I75" s="36">
        <v>-180</v>
      </c>
      <c r="J75" s="19">
        <v>0</v>
      </c>
      <c r="K75" s="49">
        <f t="shared" si="15"/>
        <v>-21780.67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49">
        <v>-22000</v>
      </c>
      <c r="J81" s="49">
        <v>-46000</v>
      </c>
      <c r="K81" s="49">
        <f t="shared" si="15"/>
        <v>-68000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49">
        <v>-1000</v>
      </c>
      <c r="K83" s="49">
        <f t="shared" si="15"/>
        <v>-1000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96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97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98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100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118</v>
      </c>
      <c r="B92" s="19">
        <v>0</v>
      </c>
      <c r="C92" s="19">
        <v>0</v>
      </c>
      <c r="D92" s="19">
        <v>0</v>
      </c>
      <c r="E92" s="49">
        <v>-11225.27</v>
      </c>
      <c r="F92" s="19">
        <v>0</v>
      </c>
      <c r="G92" s="19">
        <v>0</v>
      </c>
      <c r="H92" s="19">
        <v>0</v>
      </c>
      <c r="I92" s="49">
        <v>-6362.31</v>
      </c>
      <c r="J92" s="49">
        <v>-13232.91</v>
      </c>
      <c r="K92" s="49">
        <f t="shared" si="15"/>
        <v>-30820.49</v>
      </c>
      <c r="L92" s="58"/>
    </row>
    <row r="93" spans="1:12" ht="18.75" customHeight="1">
      <c r="A93" s="16" t="s">
        <v>125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49">
        <v>157587.32</v>
      </c>
      <c r="J93" s="19">
        <v>0</v>
      </c>
      <c r="K93" s="49">
        <f t="shared" si="15"/>
        <v>157587.32</v>
      </c>
      <c r="L93" s="58"/>
    </row>
    <row r="94" spans="1:12" ht="18.75" customHeight="1">
      <c r="A94" s="16" t="s">
        <v>128</v>
      </c>
      <c r="B94" s="49">
        <v>-23424.82</v>
      </c>
      <c r="C94" s="49">
        <v>-25715.58</v>
      </c>
      <c r="D94" s="49">
        <v>-12439.31</v>
      </c>
      <c r="E94" s="49">
        <v>-14841.92</v>
      </c>
      <c r="F94" s="49">
        <v>-36582.19</v>
      </c>
      <c r="G94" s="49">
        <v>-32064.04</v>
      </c>
      <c r="H94" s="49">
        <v>-20163.29</v>
      </c>
      <c r="I94" s="19">
        <v>0</v>
      </c>
      <c r="J94" s="19">
        <v>0</v>
      </c>
      <c r="K94" s="49">
        <f t="shared" si="15"/>
        <v>-165231.15000000002</v>
      </c>
      <c r="L94" s="59"/>
    </row>
    <row r="95" spans="1:12" ht="18.75" customHeight="1">
      <c r="A95" s="16"/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2">
        <f t="shared" ref="K94:K99" si="18">SUM(B95:J95)</f>
        <v>0</v>
      </c>
      <c r="L95" s="55"/>
    </row>
    <row r="96" spans="1:12" ht="18.75" customHeight="1">
      <c r="A96" s="16" t="s">
        <v>92</v>
      </c>
      <c r="B96" s="24">
        <f t="shared" ref="B96:H96" si="19">+B97+B98</f>
        <v>855317.13999999978</v>
      </c>
      <c r="C96" s="24">
        <f t="shared" si="19"/>
        <v>1734686.2899999998</v>
      </c>
      <c r="D96" s="24">
        <f t="shared" si="19"/>
        <v>1950512.4200000002</v>
      </c>
      <c r="E96" s="24">
        <f t="shared" si="19"/>
        <v>861499.42999999993</v>
      </c>
      <c r="F96" s="24">
        <f t="shared" si="19"/>
        <v>1316070.57</v>
      </c>
      <c r="G96" s="24">
        <f t="shared" si="19"/>
        <v>1958791.37</v>
      </c>
      <c r="H96" s="24">
        <f t="shared" si="19"/>
        <v>1111692.1400000001</v>
      </c>
      <c r="I96" s="24">
        <f>+I97+I98</f>
        <v>559066.23</v>
      </c>
      <c r="J96" s="24">
        <f>+J97+J98</f>
        <v>598921.43000000005</v>
      </c>
      <c r="K96" s="49">
        <f t="shared" si="18"/>
        <v>10946557.02</v>
      </c>
      <c r="L96" s="55"/>
    </row>
    <row r="97" spans="1:13" ht="18.75" customHeight="1">
      <c r="A97" s="16" t="s">
        <v>91</v>
      </c>
      <c r="B97" s="24">
        <f t="shared" ref="B97:J97" si="20">+B48+B61+B68+B93</f>
        <v>855317.13999999978</v>
      </c>
      <c r="C97" s="24">
        <f>+C48+C61+C68+C93-C70</f>
        <v>1734686.2899999998</v>
      </c>
      <c r="D97" s="24">
        <f t="shared" si="20"/>
        <v>1942682.8800000001</v>
      </c>
      <c r="E97" s="24">
        <f t="shared" si="20"/>
        <v>857454.83</v>
      </c>
      <c r="F97" s="24">
        <f t="shared" si="20"/>
        <v>1316070.57</v>
      </c>
      <c r="G97" s="24">
        <f>+G48+G61+G68+G93-G70</f>
        <v>1958791.37</v>
      </c>
      <c r="H97" s="24">
        <f t="shared" si="20"/>
        <v>1111692.1400000001</v>
      </c>
      <c r="I97" s="24">
        <f t="shared" si="20"/>
        <v>559066.23</v>
      </c>
      <c r="J97" s="24">
        <f t="shared" si="20"/>
        <v>587334.52</v>
      </c>
      <c r="K97" s="49">
        <f t="shared" si="18"/>
        <v>10923095.970000001</v>
      </c>
      <c r="L97" s="55"/>
    </row>
    <row r="98" spans="1:13" ht="18" customHeight="1">
      <c r="A98" s="16" t="s">
        <v>95</v>
      </c>
      <c r="B98" s="19">
        <v>0</v>
      </c>
      <c r="C98" s="19">
        <v>0</v>
      </c>
      <c r="D98" s="24">
        <f t="shared" ref="B98:J98" si="21">IF(+D56+D94+D99&lt;0,0,(D56+D94+D99))</f>
        <v>7829.5399999999991</v>
      </c>
      <c r="E98" s="24">
        <f t="shared" si="21"/>
        <v>4044.6000000000004</v>
      </c>
      <c r="F98" s="19">
        <v>0</v>
      </c>
      <c r="G98" s="19">
        <v>0</v>
      </c>
      <c r="H98" s="19">
        <v>0</v>
      </c>
      <c r="I98" s="19">
        <f t="shared" si="21"/>
        <v>0</v>
      </c>
      <c r="J98" s="24">
        <f t="shared" si="21"/>
        <v>11586.91</v>
      </c>
      <c r="K98" s="49">
        <f t="shared" si="18"/>
        <v>23461.05</v>
      </c>
      <c r="L98" s="55"/>
    </row>
    <row r="99" spans="1:13" ht="18.75" customHeight="1">
      <c r="A99" s="16" t="s">
        <v>93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M99" s="60"/>
    </row>
    <row r="100" spans="1:13" ht="18.75" customHeight="1">
      <c r="A100" s="16" t="s">
        <v>94</v>
      </c>
      <c r="B100" s="36">
        <f>IF(+B94+B56+B70&gt;0,0,(B94+B56+B70))</f>
        <v>-8414.49</v>
      </c>
      <c r="C100" s="36">
        <f>IF(+C94+C56+C70&gt;0,0,(C94+C56+C70))</f>
        <v>-5903.8700000000026</v>
      </c>
      <c r="D100" s="19">
        <v>0</v>
      </c>
      <c r="E100" s="19">
        <v>0</v>
      </c>
      <c r="F100" s="36">
        <f>IF(+F94+F56+F70&gt;0,0,(F94+F56+F70))</f>
        <v>-18173.490000000002</v>
      </c>
      <c r="G100" s="36">
        <f>IF(+G94+G56+G70&gt;0,0,(G94+G56+G70))</f>
        <v>-7146.6900000000014</v>
      </c>
      <c r="H100" s="36">
        <f>IF(+H94+H56+H70&gt;0,0,(H94+H56+H70))</f>
        <v>-4713.43</v>
      </c>
      <c r="I100" s="19">
        <v>0</v>
      </c>
      <c r="J100" s="19">
        <v>0</v>
      </c>
      <c r="K100" s="49">
        <f t="shared" ref="K100" si="22">SUM(B100:J100)</f>
        <v>-44351.970000000008</v>
      </c>
    </row>
    <row r="101" spans="1:13" ht="18.75" customHeight="1">
      <c r="A101" s="2"/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/>
    </row>
    <row r="102" spans="1:13" ht="18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3" ht="18.75" customHeight="1">
      <c r="A103" s="8"/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/>
    </row>
    <row r="104" spans="1:13" ht="18.75" customHeight="1">
      <c r="A104" s="25" t="s">
        <v>78</v>
      </c>
      <c r="B104" s="18">
        <v>0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42">
        <f>SUM(K105:K122)</f>
        <v>10946557.030000001</v>
      </c>
    </row>
    <row r="105" spans="1:13" ht="18.75" customHeight="1">
      <c r="A105" s="26" t="s">
        <v>79</v>
      </c>
      <c r="B105" s="27">
        <v>101782.74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2">
        <f>SUM(B105:J105)</f>
        <v>101782.74</v>
      </c>
    </row>
    <row r="106" spans="1:13" ht="18.75" customHeight="1">
      <c r="A106" s="26" t="s">
        <v>80</v>
      </c>
      <c r="B106" s="27">
        <v>753534.4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 t="shared" ref="K106:K122" si="23">SUM(B106:J106)</f>
        <v>753534.4</v>
      </c>
    </row>
    <row r="107" spans="1:13" ht="18.75" customHeight="1">
      <c r="A107" s="26" t="s">
        <v>81</v>
      </c>
      <c r="B107" s="41">
        <v>0</v>
      </c>
      <c r="C107" s="27">
        <f>+C96</f>
        <v>1734686.2899999998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si="23"/>
        <v>1734686.2899999998</v>
      </c>
    </row>
    <row r="108" spans="1:13" ht="18.75" customHeight="1">
      <c r="A108" s="26" t="s">
        <v>82</v>
      </c>
      <c r="B108" s="41">
        <v>0</v>
      </c>
      <c r="C108" s="41">
        <v>0</v>
      </c>
      <c r="D108" s="27">
        <f>+D96</f>
        <v>1950512.4200000002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1950512.4200000002</v>
      </c>
    </row>
    <row r="109" spans="1:13" ht="18.75" customHeight="1">
      <c r="A109" s="26" t="s">
        <v>101</v>
      </c>
      <c r="B109" s="41">
        <v>0</v>
      </c>
      <c r="C109" s="41">
        <v>0</v>
      </c>
      <c r="D109" s="41">
        <v>0</v>
      </c>
      <c r="E109" s="27">
        <f>+E96</f>
        <v>861499.42999999993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861499.42999999993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41">
        <v>0</v>
      </c>
      <c r="F110" s="27">
        <v>166088.10999999999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166088.10999999999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230575.56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230575.56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349021.92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349021.92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570384.98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570384.98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27">
        <v>584111.59</v>
      </c>
      <c r="H114" s="41">
        <v>0</v>
      </c>
      <c r="I114" s="41">
        <v>0</v>
      </c>
      <c r="J114" s="41">
        <v>0</v>
      </c>
      <c r="K114" s="42">
        <f t="shared" si="23"/>
        <v>584111.59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39175.83</v>
      </c>
      <c r="H115" s="41">
        <v>0</v>
      </c>
      <c r="I115" s="41">
        <v>0</v>
      </c>
      <c r="J115" s="41">
        <v>0</v>
      </c>
      <c r="K115" s="42">
        <f t="shared" si="23"/>
        <v>39175.83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304396.18</v>
      </c>
      <c r="H116" s="41">
        <v>0</v>
      </c>
      <c r="I116" s="41">
        <v>0</v>
      </c>
      <c r="J116" s="41">
        <v>0</v>
      </c>
      <c r="K116" s="42">
        <f t="shared" si="23"/>
        <v>304396.18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275406.07</v>
      </c>
      <c r="H117" s="41">
        <v>0</v>
      </c>
      <c r="I117" s="41">
        <v>0</v>
      </c>
      <c r="J117" s="41">
        <v>0</v>
      </c>
      <c r="K117" s="42">
        <f t="shared" si="23"/>
        <v>275406.07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755701.71</v>
      </c>
      <c r="H118" s="41">
        <v>0</v>
      </c>
      <c r="I118" s="41">
        <v>0</v>
      </c>
      <c r="J118" s="41">
        <v>0</v>
      </c>
      <c r="K118" s="42">
        <f t="shared" si="23"/>
        <v>755701.71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27">
        <v>389648.1</v>
      </c>
      <c r="I119" s="41">
        <v>0</v>
      </c>
      <c r="J119" s="41">
        <v>0</v>
      </c>
      <c r="K119" s="42">
        <f t="shared" si="23"/>
        <v>389648.1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722044.04</v>
      </c>
      <c r="I120" s="41">
        <v>0</v>
      </c>
      <c r="J120" s="41">
        <v>0</v>
      </c>
      <c r="K120" s="42">
        <f t="shared" si="23"/>
        <v>722044.04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27">
        <v>559066.23</v>
      </c>
      <c r="J121" s="41">
        <v>0</v>
      </c>
      <c r="K121" s="42">
        <f t="shared" si="23"/>
        <v>559066.23</v>
      </c>
    </row>
    <row r="122" spans="1:11" ht="18.75" customHeight="1">
      <c r="A122" s="28" t="s">
        <v>114</v>
      </c>
      <c r="B122" s="43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4">
        <v>598921.43000000005</v>
      </c>
      <c r="K122" s="45">
        <f t="shared" si="23"/>
        <v>598921.43000000005</v>
      </c>
    </row>
    <row r="123" spans="1:11" ht="18.75" customHeight="1">
      <c r="A123" s="71" t="s">
        <v>126</v>
      </c>
      <c r="B123" s="51"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f>J96-J122</f>
        <v>0</v>
      </c>
      <c r="K123" s="52"/>
    </row>
    <row r="124" spans="1:11" ht="18.75" customHeight="1">
      <c r="A124" s="56" t="s">
        <v>127</v>
      </c>
    </row>
    <row r="125" spans="1:11" ht="18.75" customHeight="1">
      <c r="A125" s="56" t="s">
        <v>129</v>
      </c>
    </row>
    <row r="126" spans="1:11" ht="18.75" customHeight="1">
      <c r="A126" s="40"/>
    </row>
    <row r="127" spans="1:11" ht="15.75">
      <c r="A127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2014-03-11T13:24:48Z</dcterms:modified>
</cp:coreProperties>
</file>